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08" activeTab="0"/>
  </bookViews>
  <sheets>
    <sheet name="мониторин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56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<sst xmlns="http://schemas.openxmlformats.org/spreadsheetml/2006/main" count="414" uniqueCount="119">
  <si>
    <t>План</t>
  </si>
  <si>
    <t>Факт</t>
  </si>
  <si>
    <t>Итого по программе</t>
  </si>
  <si>
    <t>Запланировано по программе на текущий год (тыс.рублей)</t>
  </si>
  <si>
    <t>Итого по поселению (отраслевому органу)</t>
  </si>
  <si>
    <t>Фактически утверждено в бюджете на отчетную дату (тыс.руб.)</t>
  </si>
  <si>
    <t>объем исполнения расходных обязательств</t>
  </si>
  <si>
    <t>Наименование муниципальной программы (подпрограммы)</t>
  </si>
  <si>
    <t xml:space="preserve">Тенгинское сельское поселение Туапсинского района </t>
  </si>
  <si>
    <t>День защитников отечества</t>
  </si>
  <si>
    <t>День Туапсинского района</t>
  </si>
  <si>
    <t>Новогодние и рождественские праздники</t>
  </si>
  <si>
    <t>«День Победы»-«Огонек», праздничные мероприятия</t>
  </si>
  <si>
    <t xml:space="preserve">Информирование населения поселения о муниципальных правовых актах Тенгинского сельского поселения Туапсинского района 
Опубликование официальных материалов Тенгинского сельского поселения Туапсинского района 
</t>
  </si>
  <si>
    <t xml:space="preserve">Выделение  денежных средств  для поощрения сотрудников добровольной народной дружины (ДНД), за счет  бюджета Тенгинского сельского поселения </t>
  </si>
  <si>
    <t>Выделить денежные средства, в пределах бюджета,  для  укрепления материально- технической базы Джубгское отделение полиции (ремонт,  приобретение ГСМ и т.д.)</t>
  </si>
  <si>
    <t xml:space="preserve">Проведение молодёжных акций и мероприятий в области патриотического воспитания и воспитания гражданственности:- проведение мероприятий по подготовке молодёжи к службе в Вооружённых силах России;- участие в районных и краевых конкурсах и смотрах, военно-спортивных играх, соревнованиях, фестивалях, спартокиадах, слетах, Вахтах Памяти;
    -мероприятия, направленные на привлечение молодёжи к общественной жизни поселения и повышения электоральной активности;
- Приобретение призов, подарков, дипломов, сувениров.
</t>
  </si>
  <si>
    <t>Организация и проведение мероприятий в области творческого и интеллектуального развития молодёжи, КВН, интеллектуальных игр, участие в зональных и краевых мероприятиях для молодёжи.              - приобретение подарков призов, сувениров, дипломов для проведения молодежных мероприятий, акций</t>
  </si>
  <si>
    <t>Пропаганда и поддержка деятельности  молодежных добровольческих (волонтерских) отрядов, организаций, приобретение единой формы, символики.</t>
  </si>
  <si>
    <t xml:space="preserve">Организация мероприятий, направленных на формирование здорового образа жизни, занятости подростков и молодежи в свободное от работы и учебы время:
-участие в районных и краевых мероприятиях;
-соревнования, спартакиады, товарищеские встречи, фестивали и т.д.
</t>
  </si>
  <si>
    <t>Организация, проведение и участие в  мероприятиях, походах, направленных на поддержку и развитие молодёжного туризма.</t>
  </si>
  <si>
    <t>Проведение молодёжных  акций и мероприятий, направленных на профилактику наркомании, алкоголизма, заболеваний гепатита, СПИДа, табакокурения. Приобретение призов, подарков, дипломов, сувениров, рекламной продукции (баннеры, листовки, буклеты, стенды).</t>
  </si>
  <si>
    <t>Изготовление агитационно-информационной печатной продукции (баннеры, листовки, буклеты)</t>
  </si>
  <si>
    <t>Мероприятия, направленные на профилактику экстремистской деятельности, межнациональных и межконфессиональных взаимоотношений в молодёжной среде, в том числе информационно-профилактическая работа. Изготовление  баннеров,  листовок, буклетов.</t>
  </si>
  <si>
    <t>Проведение молодежных акций и мероприятий. Приобретение призов, дипломов, сувениров и т.д.</t>
  </si>
  <si>
    <t>Проведение мероприятий, направленных на привлечение к проблемам многодетных семей (приобретение подарков к праздникам, выезд на краевые и районные мероприятия и др</t>
  </si>
  <si>
    <t>ИТОГО:</t>
  </si>
  <si>
    <t>8(86167) 95-1-49</t>
  </si>
  <si>
    <r>
      <t xml:space="preserve">Наименование мероприятия </t>
    </r>
    <r>
      <rPr>
        <b/>
        <sz val="12"/>
        <color indexed="10"/>
        <rFont val="Times New Roman"/>
        <family val="1"/>
      </rPr>
      <t>(согласно паспорта программы (подпрограммы)!!!</t>
    </r>
  </si>
  <si>
    <t>Глава Тенгинского сельского поселения Туапсинского района</t>
  </si>
  <si>
    <t>Приобретение спортивного инвентаря (кубки, медали, грамоты)</t>
  </si>
  <si>
    <t>в том числе:</t>
  </si>
  <si>
    <t>за счет средств местного бюджета</t>
  </si>
  <si>
    <t>за счет средств краевого (федерального) бюджета</t>
  </si>
  <si>
    <t xml:space="preserve">Оценка результатов выполнения программных мероприятий </t>
  </si>
  <si>
    <t xml:space="preserve">Совершенствование системы
мониторинга, информирования
и оповещения населения
</t>
  </si>
  <si>
    <t>Техническое обслуживание АГК</t>
  </si>
  <si>
    <t>Передача полномочий органов местного самоуправления Тенгинского сельского поселения Туапсинского района по участию в предупреждении и ликвидации последствий чрезвычайных ситуаций в границах поселения в части создания резерва материальных ресурсов для ликвидации чрезвычайных ситуаций в МО Туапсинский район</t>
  </si>
  <si>
    <t xml:space="preserve">Передача полномочий органов местного самоуправления Тенгинского сельского поселения Туапсинского района по осуществлению мероприятий по обеспечению безопасности людей на водных объектах, охране их жизни и здоровья МО Туапсинский район   </t>
  </si>
  <si>
    <t>Средства пожаротушения</t>
  </si>
  <si>
    <t>Создание системы маршрутного ориентирования участников дорожного движения (установка и обслуживание дорожных знаков, нанесение дорожной разметки)</t>
  </si>
  <si>
    <t>- корректировка генерального плана; -формирование земельных участков; -кадастровые работы по изготовлению межевых планов земельных участков, технических планов объектов капитального строительства, постановка их на кадастровый учет; -техническая инвентаризация объектов капитального строительства; - изготовление градостроительных планов, актов выбора земельных участков под строительство и реконструкцию объектов капитального строительства;  -оценка рыночной стоимости арендной платы, балансовой стоимости, рыночной стоимости движимого и недвижимого имущества Тенгинского сельского поселения, в том числе дорог местного значения общего пользования; -подготовка актов дефектации и экспертиз технического состояния, актов утилизации основных средств подлежащих списанию; -паспортизация дорог местного значения; -проекты планировки; -проект комплексного благоустройства улиц, проездов, парковых зон Тенгинского сельского поселения Туапсинского района; -схемы расположения сетей инженерной инфраструктуры</t>
  </si>
  <si>
    <t>Приобретение и замена погружных насосов (марки – ЭЦВ)</t>
  </si>
  <si>
    <t>Ремонт и замена водопроводных труб</t>
  </si>
  <si>
    <t>Обслуживание систем уличного освещения</t>
  </si>
  <si>
    <t>Оплата за потребленную энергию по уличному освещению</t>
  </si>
  <si>
    <t>Приобретение материалов для замены систем уличного освещения</t>
  </si>
  <si>
    <t>Санитарная уборка территории (отчистка территории от случайного мусора, очистка бордюрного камня от грязи, побелка и покраска бордюрного камня, подметание территории от пыли и мусора, очистка урн от мусора)</t>
  </si>
  <si>
    <t>Содержание территории кладбища в с. Тенгинка  ул. Строителей (выкашивание травы, валка деревьев мягких и твердых парод, расчистка площадей от кустарников и мелкополосья, уход за бесхозными могилами, расчистка мест для захоронения)</t>
  </si>
  <si>
    <t>Профилактические дезинфекционные работы</t>
  </si>
  <si>
    <t xml:space="preserve">Приобретение хозяйственных материалов для благоустройства </t>
  </si>
  <si>
    <t>Отлов и утилизация  бродячих собак и кошек</t>
  </si>
  <si>
    <t>Приобретение зеленых насаждений, озеленение территории</t>
  </si>
  <si>
    <t>Укрепления материально-технической базы</t>
  </si>
  <si>
    <t>Уплата налогов МКУК «Тенгинский ЦДК»</t>
  </si>
  <si>
    <t>2 квартал</t>
  </si>
  <si>
    <t>3 квартал</t>
  </si>
  <si>
    <t>4 квартал</t>
  </si>
  <si>
    <t>1 квартал</t>
  </si>
  <si>
    <t xml:space="preserve">Оказание  адресной социальной помощи в подписке периодической печати для льготных категорий граждан; </t>
  </si>
  <si>
    <t>Оказание  адресной социальной помощи жителям</t>
  </si>
  <si>
    <t>Приобретение и распространение световозвращающих приспособлений среди дошкольников и учащихся младших классов</t>
  </si>
  <si>
    <t>за счет средств  бюджета МО Туапсинский район</t>
  </si>
  <si>
    <t>День пожилого человека</t>
  </si>
  <si>
    <t>День матери</t>
  </si>
  <si>
    <t>Патрулирование по ул. Набережной, ул. Приморской с. Лермонтово</t>
  </si>
  <si>
    <t xml:space="preserve">за счет бюджета МО Туапсинский район
</t>
  </si>
  <si>
    <t>Исп. Ольга Сергеевна Муратова</t>
  </si>
  <si>
    <t xml:space="preserve">Организация временной занятости несовершеннолетних граждан на территории Тенгинского сельского поселения Туапсинского района </t>
  </si>
  <si>
    <t>Осуществление мероприятий по выявлению и уничтожению амброзии полыннолистной</t>
  </si>
  <si>
    <t>за счет средств бюджета МО Туапсинский район</t>
  </si>
  <si>
    <t>День села</t>
  </si>
  <si>
    <t>День народного единства</t>
  </si>
  <si>
    <t>День полиции</t>
  </si>
  <si>
    <t>Общий фонд выплат заработной платы и начислений на оплату труда работников МКУК «Тенгинский ЦДК» в 2018 году</t>
  </si>
  <si>
    <t>Общий фонд выплат заработной платы и начислений на оплату труда работников библиотеки  МКУК «Тенгинский ЦДК» в 2018 году</t>
  </si>
  <si>
    <t>Повышение квалификации должностных лиц Тенгинского сельского поселения в областигражданской обороны, защиты населения и территории от чрезвычайных ситуаций</t>
  </si>
  <si>
    <t>Расходы направленные на осуществление оперативного реагирования, на угрозу или возникновение аварий, катастроф, других происшествий нарушающих нормальную жизнедеятельность населения и инфраструктуры</t>
  </si>
  <si>
    <t>Организация опашки населенных пунктов, граничащих с лесным массивом</t>
  </si>
  <si>
    <t>Осуществление мероприятий по борьбе с саранчой</t>
  </si>
  <si>
    <t>Осуществление мероприятий по борьбе с американской бабочкой</t>
  </si>
  <si>
    <t>Организация работы по оснащению и обучению ДПО (приобретение шанцевого инструмента, мотопомп, фонарей, средств связи, средств защиты, оборудования, снаряжения</t>
  </si>
  <si>
    <t>Приобретение наглядной агитации и литературы по защите населения от последствий чрезвычайных ситуаций, мероприятиям гражданской обороны и пожарной безопасности</t>
  </si>
  <si>
    <t>Наглядная агитация</t>
  </si>
  <si>
    <t>Средства индивидуальной защиты</t>
  </si>
  <si>
    <t>Строительство , реконструкция, капитальный ремонт и ремонт автомобильных дорог  местного значения на территории Кранодарского края в Тенгинском сельском поселении Туапсинского района государственной прогрвммы Краснодарского края "Развитие сети автомобильных дорог Краснодарского края"</t>
  </si>
  <si>
    <t>Проведение мероприятий по профилактике безнадзорности и правонарушений в молодежной среде. Приобретение призов, подарков, дипломов, сувениров, рекламной продукции (банеры, листовки, буклеты, стенды)</t>
  </si>
  <si>
    <t>Приобретение спортивной формы (футбольной формы, кимоно, волейбольной формы), спортивного инвентаря</t>
  </si>
  <si>
    <t>Ликвидация несанкционированных свалок</t>
  </si>
  <si>
    <r>
      <t xml:space="preserve">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А.А. Чамян</t>
    </r>
  </si>
  <si>
    <t>Проведение турнира по минифутболу</t>
  </si>
  <si>
    <t>14=5+7+9+11</t>
  </si>
  <si>
    <t>15=6+8+10+12</t>
  </si>
  <si>
    <t>Техническое обслуживание СРУ</t>
  </si>
  <si>
    <t>Осуществление мероприятий по борьбе с коричнево-мраморным клопом</t>
  </si>
  <si>
    <t>Прочие мероприятия по благоустройству</t>
  </si>
  <si>
    <t>Текущий ремонт, материально-техническое обеспечение МКУК "Тенгинский ЦДК"</t>
  </si>
  <si>
    <r>
      <t>Мониторинг выполнения Сетевого план-графика расходования бюджетных средств программным методом по состоянию на _01</t>
    </r>
    <r>
      <rPr>
        <b/>
        <u val="single"/>
        <sz val="16"/>
        <rFont val="Times New Roman"/>
        <family val="1"/>
      </rPr>
      <t>.04.2019г</t>
    </r>
    <r>
      <rPr>
        <b/>
        <sz val="16"/>
        <rFont val="Times New Roman"/>
        <family val="1"/>
      </rPr>
      <t xml:space="preserve">__
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отчетная дата</t>
    </r>
    <r>
      <rPr>
        <b/>
        <sz val="16"/>
        <rFont val="Times New Roman"/>
        <family val="1"/>
      </rPr>
      <t xml:space="preserve">
</t>
    </r>
  </si>
  <si>
    <t>ИТОГО за 3 мес.</t>
  </si>
  <si>
    <t>МП "Культурно-массовые мероприятия  Тенгинского сельского поселения Туапсинского района на 2019 год"</t>
  </si>
  <si>
    <t>МП «Информационное обеспечение деятельности органов местного самоуправления Тенгинского сельского поселения Туапсинского района на 2019год»</t>
  </si>
  <si>
    <t>МП «Обеспечение национальной безопасности и правоохранительной деятельности на территории Тенгинского сельского поселения Туапсинского района на 2019 год»</t>
  </si>
  <si>
    <t>МП «Комплексное и устойчивое развитие Тенгинского сельского поселения Туапсинского района в сфере дорожного хозяйства, архитектуры, землеустройства и землепользования на 2019 год»</t>
  </si>
  <si>
    <t xml:space="preserve">МЦП «Молодёжь Тенгинского сельского поселения Туапсинского района на 2019 год» </t>
  </si>
  <si>
    <t>МП «Социальная поддержка отдельных категорий  граждан Тенгинского сельского поселения Туапсинского района на 2019 год»</t>
  </si>
  <si>
    <t>МП«Развитие массовой физической культуры и спорта на территории Тенгинского сельского поселения Туапсинского района на 2019 год»</t>
  </si>
  <si>
    <t>МП «Развитие коммунального хозяйства на территории  Тенгинского сельского поселения Туапсинского района на 2019 год»</t>
  </si>
  <si>
    <t>МП «Развитие культуры на территории  Тенгинского сельского поселения Туапсинского района на 2019год»</t>
  </si>
  <si>
    <t>ПОДПРОГРАММА "Мероприятия по гражданской обороне, пожарной безопасности, предупреждению и ликвидации чрезвычайных  ситуаций  природного, техногенного  характера  на территории Тенгинского сельского поселения Туапсинского района на 2019 год"</t>
  </si>
  <si>
    <t xml:space="preserve">ПОДПРОГРАММА "Обеспечение безопасности людей  на водных объектах расположенных на территории Тенгинского сельского поселения Туапсинского района  на 2019  год"
</t>
  </si>
  <si>
    <t xml:space="preserve">ПОДПРОГРАММА  «Обеспечение первичных мер пожарной безопасности в границах населенных пунктов  Тенгинского  сельского поселения 
Туапсинского района на 2019 год»
</t>
  </si>
  <si>
    <t xml:space="preserve">ПОДПРОГРАММА «Профилактика совершения преступлений и правонарушений 
на территории Тенгинского сельского поселения 
Туапсинского района на 2019 год»
</t>
  </si>
  <si>
    <t>Подпрограмма «Капитальный ремонт и ремонт автомобильных дорог местного значения, повышение безопасности дорожного движения на территории Тенгинского сельского поселения Туапсинского района на 2019год»</t>
  </si>
  <si>
    <t>Подпрограмма «Управление имуществом, мероприятия по землеустройству и землепользованию и архитектуры Тенгинского сельского поселения Туапсинского района на 2019 год»</t>
  </si>
  <si>
    <t xml:space="preserve">ПОДПРОГРАММА "Поддержка коммунального хозяйства на территории Тенгинского сельского поселения Туапсинского района на 2019год» </t>
  </si>
  <si>
    <t>ПОДПРОГРАММА "Содержание и ремонт уличного освещения на территории Тенгинского сельского поселения Туапсинского района на 2019 год»</t>
  </si>
  <si>
    <t xml:space="preserve">ПОДПРОГРАММА «Благоустройство территории Тенгинского сельского поселения Туапсинского района на 2019год»
</t>
  </si>
  <si>
    <t>ПОДПРОГРАММА "Поддержка клубных учреждений на территории  Тенгинского сельского поселения Туапсинского района на 2019 год</t>
  </si>
  <si>
    <t xml:space="preserve">ПОДПРОГРАММА Библиотечное обслуживание на территории Тенгинского сельского поселения Туапсинского района на 2019 год» 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</si>
</sst>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54" applyBorder="1" applyProtection="1">
      <alignment/>
      <protection locked="0"/>
    </xf>
    <xf numFmtId="0" fontId="3" fillId="0" borderId="0" xfId="54" applyFont="1" applyBorder="1" applyProtection="1">
      <alignment/>
      <protection locked="0"/>
    </xf>
    <xf numFmtId="0" fontId="2" fillId="0" borderId="0" xfId="54" applyBorder="1">
      <alignment/>
      <protection/>
    </xf>
    <xf numFmtId="0" fontId="16" fillId="0" borderId="0" xfId="54" applyFont="1" applyBorder="1">
      <alignment/>
      <protection/>
    </xf>
    <xf numFmtId="165" fontId="9" fillId="0" borderId="10" xfId="54" applyNumberFormat="1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left" vertical="top" wrapText="1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2" fillId="0" borderId="0" xfId="54" applyBorder="1" applyAlignment="1" applyProtection="1">
      <alignment horizontal="center" vertical="center"/>
      <protection locked="0"/>
    </xf>
    <xf numFmtId="0" fontId="2" fillId="0" borderId="0" xfId="54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" fillId="0" borderId="10" xfId="54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 horizontal="left" vertical="top" wrapText="1"/>
    </xf>
    <xf numFmtId="0" fontId="14" fillId="34" borderId="10" xfId="54" applyFont="1" applyFill="1" applyBorder="1" applyAlignment="1">
      <alignment horizontal="left" vertical="center" wrapText="1"/>
      <protection/>
    </xf>
    <xf numFmtId="0" fontId="2" fillId="33" borderId="11" xfId="54" applyFill="1" applyBorder="1" applyAlignment="1">
      <alignment horizontal="left"/>
      <protection/>
    </xf>
    <xf numFmtId="0" fontId="2" fillId="33" borderId="11" xfId="54" applyFill="1" applyBorder="1" applyAlignment="1">
      <alignment horizontal="left" wrapText="1"/>
      <protection/>
    </xf>
    <xf numFmtId="0" fontId="2" fillId="33" borderId="12" xfId="54" applyFill="1" applyBorder="1" applyAlignment="1">
      <alignment horizontal="left" wrapText="1"/>
      <protection/>
    </xf>
    <xf numFmtId="0" fontId="2" fillId="0" borderId="12" xfId="54" applyBorder="1" applyAlignment="1">
      <alignment horizontal="center" vertical="center"/>
      <protection/>
    </xf>
    <xf numFmtId="0" fontId="56" fillId="35" borderId="10" xfId="0" applyFont="1" applyFill="1" applyBorder="1" applyAlignment="1">
      <alignment horizontal="left" vertical="top" wrapText="1"/>
    </xf>
    <xf numFmtId="0" fontId="2" fillId="0" borderId="12" xfId="54" applyBorder="1" applyAlignment="1">
      <alignment horizontal="center" vertical="center"/>
      <protection/>
    </xf>
    <xf numFmtId="11" fontId="56" fillId="34" borderId="10" xfId="0" applyNumberFormat="1" applyFont="1" applyFill="1" applyBorder="1" applyAlignment="1">
      <alignment horizontal="left" vertical="top" wrapText="1"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2" xfId="54" applyFont="1" applyFill="1" applyBorder="1" applyAlignment="1">
      <alignment vertical="top"/>
      <protection/>
    </xf>
    <xf numFmtId="0" fontId="16" fillId="0" borderId="0" xfId="54" applyFont="1" applyBorder="1" applyAlignment="1">
      <alignment vertical="top"/>
      <protection/>
    </xf>
    <xf numFmtId="0" fontId="2" fillId="0" borderId="0" xfId="54" applyBorder="1" applyAlignment="1">
      <alignment vertical="top"/>
      <protection/>
    </xf>
    <xf numFmtId="0" fontId="3" fillId="0" borderId="0" xfId="54" applyFont="1" applyBorder="1" applyAlignment="1">
      <alignment vertical="top"/>
      <protection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54" applyNumberFormat="1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165" fontId="17" fillId="33" borderId="10" xfId="54" applyNumberFormat="1" applyFont="1" applyFill="1" applyBorder="1" applyAlignment="1">
      <alignment horizontal="center" vertical="center"/>
      <protection/>
    </xf>
    <xf numFmtId="0" fontId="2" fillId="0" borderId="13" xfId="54" applyBorder="1" applyAlignment="1">
      <alignment horizontal="center" vertical="center"/>
      <protection/>
    </xf>
    <xf numFmtId="165" fontId="17" fillId="0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164" fontId="18" fillId="36" borderId="10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4" applyBorder="1" applyAlignment="1">
      <alignment horizontal="center" vertical="center"/>
      <protection/>
    </xf>
    <xf numFmtId="165" fontId="17" fillId="36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left" vertical="top" wrapText="1"/>
    </xf>
    <xf numFmtId="0" fontId="2" fillId="0" borderId="12" xfId="54" applyFill="1" applyBorder="1" applyAlignment="1">
      <alignment horizontal="center" vertical="center"/>
      <protection/>
    </xf>
    <xf numFmtId="0" fontId="2" fillId="0" borderId="0" xfId="54" applyFill="1" applyBorder="1">
      <alignment/>
      <protection/>
    </xf>
    <xf numFmtId="164" fontId="18" fillId="36" borderId="14" xfId="64" applyNumberFormat="1" applyFont="1" applyFill="1" applyBorder="1" applyAlignment="1" applyProtection="1">
      <alignment horizontal="left" vertical="center" wrapText="1"/>
      <protection locked="0"/>
    </xf>
    <xf numFmtId="165" fontId="12" fillId="33" borderId="10" xfId="54" applyNumberFormat="1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>
      <alignment horizontal="left" vertical="top" wrapText="1"/>
    </xf>
    <xf numFmtId="165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9" fillId="33" borderId="11" xfId="54" applyNumberFormat="1" applyFont="1" applyFill="1" applyBorder="1" applyAlignment="1">
      <alignment horizontal="center" vertical="center"/>
      <protection/>
    </xf>
    <xf numFmtId="165" fontId="9" fillId="33" borderId="11" xfId="54" applyNumberFormat="1" applyFont="1" applyFill="1" applyBorder="1" applyAlignment="1">
      <alignment horizontal="left"/>
      <protection/>
    </xf>
    <xf numFmtId="2" fontId="9" fillId="0" borderId="10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/>
      <protection/>
    </xf>
    <xf numFmtId="165" fontId="9" fillId="0" borderId="10" xfId="54" applyNumberFormat="1" applyFont="1" applyFill="1" applyBorder="1">
      <alignment/>
      <protection/>
    </xf>
    <xf numFmtId="165" fontId="22" fillId="0" borderId="10" xfId="54" applyNumberFormat="1" applyFont="1" applyFill="1" applyBorder="1" applyProtection="1">
      <alignment/>
      <protection locked="0"/>
    </xf>
    <xf numFmtId="165" fontId="22" fillId="0" borderId="10" xfId="54" applyNumberFormat="1" applyFont="1" applyFill="1" applyBorder="1">
      <alignment/>
      <protection/>
    </xf>
    <xf numFmtId="165" fontId="22" fillId="0" borderId="10" xfId="54" applyNumberFormat="1" applyFont="1" applyFill="1" applyBorder="1" applyAlignment="1">
      <alignment vertical="center" wrapText="1"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2" fillId="36" borderId="10" xfId="54" applyNumberFormat="1" applyFont="1" applyFill="1" applyBorder="1" applyAlignment="1">
      <alignment horizontal="center" vertical="center"/>
      <protection/>
    </xf>
    <xf numFmtId="165" fontId="12" fillId="33" borderId="12" xfId="54" applyNumberFormat="1" applyFont="1" applyFill="1" applyBorder="1" applyAlignment="1">
      <alignment horizontal="center" vertical="center"/>
      <protection/>
    </xf>
    <xf numFmtId="165" fontId="20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54" applyNumberFormat="1" applyFont="1" applyFill="1" applyBorder="1" applyAlignment="1">
      <alignment horizontal="center" vertical="center"/>
      <protection/>
    </xf>
    <xf numFmtId="2" fontId="19" fillId="33" borderId="11" xfId="54" applyNumberFormat="1" applyFont="1" applyFill="1" applyBorder="1" applyAlignment="1">
      <alignment horizontal="center" vertical="center"/>
      <protection/>
    </xf>
    <xf numFmtId="2" fontId="12" fillId="33" borderId="10" xfId="54" applyNumberFormat="1" applyFont="1" applyFill="1" applyBorder="1" applyAlignment="1">
      <alignment horizontal="center" vertical="center"/>
      <protection/>
    </xf>
    <xf numFmtId="2" fontId="19" fillId="33" borderId="11" xfId="54" applyNumberFormat="1" applyFont="1" applyFill="1" applyBorder="1" applyAlignment="1">
      <alignment horizontal="left"/>
      <protection/>
    </xf>
    <xf numFmtId="2" fontId="9" fillId="33" borderId="11" xfId="54" applyNumberFormat="1" applyFont="1" applyFill="1" applyBorder="1" applyAlignment="1">
      <alignment horizontal="left"/>
      <protection/>
    </xf>
    <xf numFmtId="2" fontId="9" fillId="33" borderId="10" xfId="54" applyNumberFormat="1" applyFont="1" applyFill="1" applyBorder="1" applyAlignment="1">
      <alignment horizontal="center" vertical="center"/>
      <protection/>
    </xf>
    <xf numFmtId="2" fontId="9" fillId="33" borderId="10" xfId="54" applyNumberFormat="1" applyFont="1" applyFill="1" applyBorder="1">
      <alignment/>
      <protection/>
    </xf>
    <xf numFmtId="2" fontId="9" fillId="38" borderId="10" xfId="54" applyNumberFormat="1" applyFont="1" applyFill="1" applyBorder="1" applyAlignment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/>
      <protection locked="0"/>
    </xf>
    <xf numFmtId="0" fontId="12" fillId="33" borderId="14" xfId="54" applyFont="1" applyFill="1" applyBorder="1" applyAlignment="1" applyProtection="1">
      <alignment horizontal="center" vertical="center" wrapText="1"/>
      <protection locked="0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7" fillId="33" borderId="10" xfId="54" applyFont="1" applyFill="1" applyBorder="1" applyAlignment="1" applyProtection="1">
      <alignment horizontal="center" vertical="center" wrapText="1"/>
      <protection locked="0"/>
    </xf>
    <xf numFmtId="165" fontId="9" fillId="0" borderId="10" xfId="54" applyNumberFormat="1" applyFont="1" applyBorder="1">
      <alignment/>
      <protection/>
    </xf>
    <xf numFmtId="0" fontId="5" fillId="38" borderId="0" xfId="54" applyFont="1" applyFill="1" applyBorder="1" applyAlignment="1" applyProtection="1">
      <alignment vertical="top"/>
      <protection locked="0"/>
    </xf>
    <xf numFmtId="0" fontId="5" fillId="38" borderId="15" xfId="54" applyFont="1" applyFill="1" applyBorder="1" applyAlignment="1" applyProtection="1">
      <alignment vertical="top"/>
      <protection locked="0"/>
    </xf>
    <xf numFmtId="0" fontId="5" fillId="38" borderId="0" xfId="54" applyFont="1" applyFill="1" applyBorder="1" applyAlignment="1" applyProtection="1">
      <alignment horizontal="center" vertical="center"/>
      <protection locked="0"/>
    </xf>
    <xf numFmtId="0" fontId="5" fillId="38" borderId="15" xfId="54" applyFont="1" applyFill="1" applyBorder="1" applyAlignment="1" applyProtection="1">
      <alignment horizontal="center" vertical="center"/>
      <protection locked="0"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4" applyNumberFormat="1" applyFont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5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54" applyBorder="1" applyAlignment="1">
      <alignment horizontal="center" vertical="center"/>
      <protection/>
    </xf>
    <xf numFmtId="0" fontId="0" fillId="36" borderId="12" xfId="0" applyFill="1" applyBorder="1" applyAlignment="1">
      <alignment horizontal="center" vertical="top" wrapText="1"/>
    </xf>
    <xf numFmtId="2" fontId="9" fillId="36" borderId="10" xfId="54" applyNumberFormat="1" applyFont="1" applyFill="1" applyBorder="1" applyAlignment="1">
      <alignment horizontal="center" vertical="center"/>
      <protection/>
    </xf>
    <xf numFmtId="2" fontId="56" fillId="36" borderId="10" xfId="0" applyNumberFormat="1" applyFont="1" applyFill="1" applyBorder="1" applyAlignment="1">
      <alignment horizontal="center" vertical="center" wrapText="1"/>
    </xf>
    <xf numFmtId="2" fontId="19" fillId="36" borderId="10" xfId="54" applyNumberFormat="1" applyFont="1" applyFill="1" applyBorder="1" applyAlignment="1">
      <alignment horizontal="center" vertical="center"/>
      <protection/>
    </xf>
    <xf numFmtId="2" fontId="56" fillId="0" borderId="10" xfId="0" applyNumberFormat="1" applyFont="1" applyBorder="1" applyAlignment="1">
      <alignment horizontal="center" vertical="center" wrapText="1"/>
    </xf>
    <xf numFmtId="2" fontId="19" fillId="0" borderId="10" xfId="54" applyNumberFormat="1" applyFont="1" applyFill="1" applyBorder="1" applyAlignment="1">
      <alignment horizontal="center" vertical="center"/>
      <protection/>
    </xf>
    <xf numFmtId="2" fontId="12" fillId="0" borderId="10" xfId="54" applyNumberFormat="1" applyFont="1" applyFill="1" applyBorder="1" applyAlignment="1">
      <alignment horizontal="center" vertical="center"/>
      <protection/>
    </xf>
    <xf numFmtId="2" fontId="56" fillId="0" borderId="10" xfId="0" applyNumberFormat="1" applyFont="1" applyFill="1" applyBorder="1" applyAlignment="1">
      <alignment horizontal="center" vertical="center" wrapText="1"/>
    </xf>
    <xf numFmtId="2" fontId="2" fillId="33" borderId="11" xfId="54" applyNumberFormat="1" applyFill="1" applyBorder="1" applyAlignment="1">
      <alignment horizontal="center" vertical="center"/>
      <protection/>
    </xf>
    <xf numFmtId="2" fontId="17" fillId="33" borderId="10" xfId="54" applyNumberFormat="1" applyFont="1" applyFill="1" applyBorder="1" applyAlignment="1">
      <alignment horizontal="center" vertical="center"/>
      <protection/>
    </xf>
    <xf numFmtId="2" fontId="9" fillId="33" borderId="12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 wrapText="1"/>
      <protection/>
    </xf>
    <xf numFmtId="2" fontId="5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165" fontId="19" fillId="0" borderId="0" xfId="54" applyNumberFormat="1" applyFont="1" applyBorder="1" applyAlignment="1">
      <alignment horizontal="center" vertical="center"/>
      <protection/>
    </xf>
    <xf numFmtId="165" fontId="9" fillId="0" borderId="0" xfId="54" applyNumberFormat="1" applyFont="1" applyBorder="1" applyAlignment="1">
      <alignment horizontal="center" vertical="center"/>
      <protection/>
    </xf>
    <xf numFmtId="164" fontId="18" fillId="0" borderId="0" xfId="64" applyNumberFormat="1" applyFont="1" applyFill="1" applyBorder="1" applyAlignment="1" applyProtection="1">
      <alignment horizontal="left" vertical="center" wrapText="1"/>
      <protection locked="0"/>
    </xf>
    <xf numFmtId="2" fontId="2" fillId="33" borderId="11" xfId="54" applyNumberFormat="1" applyFill="1" applyBorder="1" applyAlignment="1">
      <alignment horizontal="left"/>
      <protection/>
    </xf>
    <xf numFmtId="2" fontId="19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Border="1" applyAlignment="1">
      <alignment horizontal="center" vertical="center" wrapText="1"/>
      <protection/>
    </xf>
    <xf numFmtId="2" fontId="17" fillId="33" borderId="11" xfId="54" applyNumberFormat="1" applyFont="1" applyFill="1" applyBorder="1" applyAlignment="1">
      <alignment horizontal="center" vertical="center"/>
      <protection/>
    </xf>
    <xf numFmtId="2" fontId="12" fillId="33" borderId="11" xfId="54" applyNumberFormat="1" applyFont="1" applyFill="1" applyBorder="1" applyAlignment="1">
      <alignment horizontal="center" vertical="center"/>
      <protection/>
    </xf>
    <xf numFmtId="2" fontId="17" fillId="33" borderId="11" xfId="54" applyNumberFormat="1" applyFont="1" applyFill="1" applyBorder="1" applyAlignment="1">
      <alignment horizontal="left"/>
      <protection/>
    </xf>
    <xf numFmtId="2" fontId="17" fillId="33" borderId="10" xfId="54" applyNumberFormat="1" applyFont="1" applyFill="1" applyBorder="1" applyAlignment="1">
      <alignment horizontal="left"/>
      <protection/>
    </xf>
    <xf numFmtId="2" fontId="12" fillId="33" borderId="10" xfId="54" applyNumberFormat="1" applyFont="1" applyFill="1" applyBorder="1" applyAlignment="1">
      <alignment horizontal="left"/>
      <protection/>
    </xf>
    <xf numFmtId="2" fontId="12" fillId="33" borderId="10" xfId="54" applyNumberFormat="1" applyFont="1" applyFill="1" applyBorder="1" applyAlignment="1">
      <alignment horizontal="center"/>
      <protection/>
    </xf>
    <xf numFmtId="2" fontId="58" fillId="33" borderId="10" xfId="0" applyNumberFormat="1" applyFont="1" applyFill="1" applyBorder="1" applyAlignment="1">
      <alignment horizontal="center" vertical="center" wrapText="1"/>
    </xf>
    <xf numFmtId="2" fontId="7" fillId="33" borderId="11" xfId="54" applyNumberFormat="1" applyFont="1" applyFill="1" applyBorder="1" applyAlignment="1">
      <alignment horizontal="center" vertical="center"/>
      <protection/>
    </xf>
    <xf numFmtId="2" fontId="2" fillId="0" borderId="10" xfId="54" applyNumberFormat="1" applyFont="1" applyFill="1" applyBorder="1" applyAlignment="1">
      <alignment horizontal="center" vertical="center"/>
      <protection/>
    </xf>
    <xf numFmtId="2" fontId="56" fillId="38" borderId="10" xfId="0" applyNumberFormat="1" applyFont="1" applyFill="1" applyBorder="1" applyAlignment="1">
      <alignment horizontal="center" vertical="center" wrapText="1"/>
    </xf>
    <xf numFmtId="2" fontId="9" fillId="38" borderId="10" xfId="54" applyNumberFormat="1" applyFont="1" applyFill="1" applyBorder="1" applyAlignment="1">
      <alignment horizontal="center"/>
      <protection/>
    </xf>
    <xf numFmtId="2" fontId="9" fillId="33" borderId="11" xfId="54" applyNumberFormat="1" applyFont="1" applyFill="1" applyBorder="1" applyAlignment="1">
      <alignment horizontal="center"/>
      <protection/>
    </xf>
    <xf numFmtId="2" fontId="56" fillId="33" borderId="14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19" fillId="33" borderId="12" xfId="54" applyNumberFormat="1" applyFont="1" applyFill="1" applyBorder="1" applyAlignment="1">
      <alignment horizontal="center" vertical="center"/>
      <protection/>
    </xf>
    <xf numFmtId="2" fontId="2" fillId="33" borderId="12" xfId="54" applyNumberFormat="1" applyFill="1" applyBorder="1" applyAlignment="1">
      <alignment horizontal="center" vertical="center"/>
      <protection/>
    </xf>
    <xf numFmtId="2" fontId="56" fillId="33" borderId="18" xfId="0" applyNumberFormat="1" applyFont="1" applyFill="1" applyBorder="1" applyAlignment="1">
      <alignment horizontal="center" vertical="center" wrapText="1"/>
    </xf>
    <xf numFmtId="2" fontId="19" fillId="33" borderId="10" xfId="54" applyNumberFormat="1" applyFont="1" applyFill="1" applyBorder="1" applyAlignment="1">
      <alignment horizontal="center" vertical="center"/>
      <protection/>
    </xf>
    <xf numFmtId="2" fontId="19" fillId="0" borderId="10" xfId="54" applyNumberFormat="1" applyFont="1" applyBorder="1" applyAlignment="1">
      <alignment horizontal="center" vertical="center"/>
      <protection/>
    </xf>
    <xf numFmtId="2" fontId="19" fillId="33" borderId="10" xfId="54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20" fillId="36" borderId="19" xfId="64" applyNumberFormat="1" applyFont="1" applyFill="1" applyBorder="1" applyAlignment="1" applyProtection="1">
      <alignment horizontal="center" vertical="center" wrapText="1"/>
      <protection locked="0"/>
    </xf>
    <xf numFmtId="2" fontId="20" fillId="36" borderId="14" xfId="64" applyNumberFormat="1" applyFont="1" applyFill="1" applyBorder="1" applyAlignment="1" applyProtection="1">
      <alignment horizontal="center" vertical="center" wrapText="1"/>
      <protection locked="0"/>
    </xf>
    <xf numFmtId="2" fontId="12" fillId="36" borderId="10" xfId="54" applyNumberFormat="1" applyFont="1" applyFill="1" applyBorder="1" applyAlignment="1">
      <alignment horizontal="center" vertical="center"/>
      <protection/>
    </xf>
    <xf numFmtId="2" fontId="19" fillId="0" borderId="10" xfId="54" applyNumberFormat="1" applyFont="1" applyBorder="1">
      <alignment/>
      <protection/>
    </xf>
    <xf numFmtId="2" fontId="9" fillId="0" borderId="10" xfId="54" applyNumberFormat="1" applyFont="1" applyFill="1" applyBorder="1">
      <alignment/>
      <protection/>
    </xf>
    <xf numFmtId="2" fontId="9" fillId="0" borderId="10" xfId="54" applyNumberFormat="1" applyFont="1" applyBorder="1">
      <alignment/>
      <protection/>
    </xf>
    <xf numFmtId="2" fontId="2" fillId="33" borderId="11" xfId="54" applyNumberFormat="1" applyFill="1" applyBorder="1" applyAlignment="1">
      <alignment horizontal="left" wrapText="1"/>
      <protection/>
    </xf>
    <xf numFmtId="0" fontId="58" fillId="36" borderId="12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vertical="top"/>
    </xf>
    <xf numFmtId="0" fontId="0" fillId="33" borderId="12" xfId="0" applyFill="1" applyBorder="1" applyAlignment="1">
      <alignment horizontal="center" vertical="top"/>
    </xf>
    <xf numFmtId="0" fontId="2" fillId="36" borderId="0" xfId="54" applyFill="1" applyBorder="1" applyAlignment="1">
      <alignment vertical="top"/>
      <protection/>
    </xf>
    <xf numFmtId="2" fontId="56" fillId="0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left" vertical="top" wrapText="1"/>
    </xf>
    <xf numFmtId="0" fontId="9" fillId="36" borderId="0" xfId="54" applyFont="1" applyFill="1" applyBorder="1" applyAlignment="1" applyProtection="1">
      <alignment horizontal="center"/>
      <protection locked="0"/>
    </xf>
    <xf numFmtId="0" fontId="9" fillId="36" borderId="12" xfId="54" applyFont="1" applyFill="1" applyBorder="1" applyProtection="1">
      <alignment/>
      <protection locked="0"/>
    </xf>
    <xf numFmtId="0" fontId="9" fillId="36" borderId="0" xfId="54" applyFont="1" applyFill="1" applyBorder="1" applyProtection="1">
      <alignment/>
      <protection locked="0"/>
    </xf>
    <xf numFmtId="0" fontId="9" fillId="36" borderId="14" xfId="54" applyFont="1" applyFill="1" applyBorder="1" applyProtection="1">
      <alignment/>
      <protection locked="0"/>
    </xf>
    <xf numFmtId="0" fontId="9" fillId="36" borderId="15" xfId="54" applyFont="1" applyFill="1" applyBorder="1" applyProtection="1">
      <alignment/>
      <protection locked="0"/>
    </xf>
    <xf numFmtId="2" fontId="9" fillId="36" borderId="10" xfId="54" applyNumberFormat="1" applyFont="1" applyFill="1" applyBorder="1">
      <alignment/>
      <protection/>
    </xf>
    <xf numFmtId="2" fontId="9" fillId="36" borderId="20" xfId="54" applyNumberFormat="1" applyFont="1" applyFill="1" applyBorder="1">
      <alignment/>
      <protection/>
    </xf>
    <xf numFmtId="0" fontId="9" fillId="36" borderId="10" xfId="54" applyFont="1" applyFill="1" applyBorder="1">
      <alignment/>
      <protection/>
    </xf>
    <xf numFmtId="0" fontId="9" fillId="36" borderId="20" xfId="54" applyFont="1" applyFill="1" applyBorder="1">
      <alignment/>
      <protection/>
    </xf>
    <xf numFmtId="0" fontId="9" fillId="36" borderId="14" xfId="54" applyFont="1" applyFill="1" applyBorder="1">
      <alignment/>
      <protection/>
    </xf>
    <xf numFmtId="0" fontId="9" fillId="36" borderId="15" xfId="54" applyFont="1" applyFill="1" applyBorder="1">
      <alignment/>
      <protection/>
    </xf>
    <xf numFmtId="0" fontId="9" fillId="36" borderId="0" xfId="54" applyFont="1" applyFill="1" applyBorder="1">
      <alignment/>
      <protection/>
    </xf>
    <xf numFmtId="165" fontId="17" fillId="0" borderId="14" xfId="54" applyNumberFormat="1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horizontal="left" vertical="top" wrapText="1"/>
    </xf>
    <xf numFmtId="2" fontId="9" fillId="0" borderId="12" xfId="54" applyNumberFormat="1" applyFont="1" applyBorder="1" applyAlignment="1">
      <alignment horizontal="center" vertical="center"/>
      <protection/>
    </xf>
    <xf numFmtId="2" fontId="56" fillId="0" borderId="12" xfId="0" applyNumberFormat="1" applyFont="1" applyBorder="1" applyAlignment="1">
      <alignment horizontal="center" vertical="center" wrapText="1"/>
    </xf>
    <xf numFmtId="0" fontId="9" fillId="36" borderId="21" xfId="54" applyFont="1" applyFill="1" applyBorder="1" applyAlignment="1" applyProtection="1">
      <alignment horizontal="center"/>
      <protection locked="0"/>
    </xf>
    <xf numFmtId="0" fontId="56" fillId="36" borderId="22" xfId="0" applyFont="1" applyFill="1" applyBorder="1" applyAlignment="1">
      <alignment horizontal="center"/>
    </xf>
    <xf numFmtId="0" fontId="56" fillId="36" borderId="17" xfId="0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5" fillId="38" borderId="0" xfId="54" applyFont="1" applyFill="1" applyBorder="1" applyAlignment="1" applyProtection="1">
      <alignment horizontal="center" vertical="top" wrapText="1"/>
      <protection locked="0"/>
    </xf>
    <xf numFmtId="0" fontId="2" fillId="0" borderId="18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4" xfId="54" applyBorder="1" applyAlignment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/>
      <protection locked="0"/>
    </xf>
    <xf numFmtId="0" fontId="2" fillId="0" borderId="10" xfId="54" applyBorder="1" applyAlignment="1">
      <alignment horizontal="center" vertical="center" wrapText="1"/>
      <protection/>
    </xf>
    <xf numFmtId="0" fontId="2" fillId="0" borderId="18" xfId="54" applyBorder="1" applyAlignment="1">
      <alignment horizontal="center" vertical="center" wrapText="1"/>
      <protection/>
    </xf>
    <xf numFmtId="0" fontId="2" fillId="0" borderId="12" xfId="54" applyBorder="1" applyAlignment="1">
      <alignment horizontal="center" vertical="center" wrapText="1"/>
      <protection/>
    </xf>
    <xf numFmtId="0" fontId="2" fillId="0" borderId="14" xfId="54" applyBorder="1" applyAlignment="1">
      <alignment horizontal="center" vertical="center" wrapText="1"/>
      <protection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2" xfId="54" applyFont="1" applyFill="1" applyBorder="1" applyAlignment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12" fillId="33" borderId="18" xfId="54" applyFont="1" applyFill="1" applyBorder="1" applyAlignment="1" applyProtection="1">
      <alignment horizontal="center" vertical="center" wrapText="1"/>
      <protection locked="0"/>
    </xf>
    <xf numFmtId="0" fontId="12" fillId="33" borderId="12" xfId="54" applyFont="1" applyFill="1" applyBorder="1" applyAlignment="1" applyProtection="1">
      <alignment horizontal="center" vertical="center" wrapText="1"/>
      <protection locked="0"/>
    </xf>
    <xf numFmtId="0" fontId="12" fillId="33" borderId="14" xfId="54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8" xfId="54" applyFont="1" applyFill="1" applyBorder="1" applyAlignment="1">
      <alignment horizontal="center" vertical="top"/>
      <protection/>
    </xf>
    <xf numFmtId="0" fontId="17" fillId="33" borderId="11" xfId="54" applyFont="1" applyFill="1" applyBorder="1" applyAlignment="1">
      <alignment horizontal="center" vertical="top"/>
      <protection/>
    </xf>
    <xf numFmtId="0" fontId="6" fillId="38" borderId="10" xfId="54" applyFont="1" applyFill="1" applyBorder="1" applyAlignment="1" applyProtection="1">
      <alignment horizontal="center" vertical="center" wrapText="1"/>
      <protection locked="0"/>
    </xf>
    <xf numFmtId="0" fontId="58" fillId="36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0" xfId="54" applyFont="1" applyFill="1" applyBorder="1" applyAlignment="1" applyProtection="1">
      <alignment horizontal="center" vertical="center" wrapText="1"/>
      <protection locked="0"/>
    </xf>
    <xf numFmtId="0" fontId="12" fillId="33" borderId="23" xfId="54" applyFont="1" applyFill="1" applyBorder="1" applyAlignment="1" applyProtection="1">
      <alignment horizontal="center" vertical="center" wrapText="1"/>
      <protection locked="0"/>
    </xf>
    <xf numFmtId="0" fontId="12" fillId="33" borderId="20" xfId="54" applyFont="1" applyFill="1" applyBorder="1" applyAlignment="1" applyProtection="1">
      <alignment horizontal="center" vertical="center" wrapText="1"/>
      <protection locked="0"/>
    </xf>
    <xf numFmtId="0" fontId="12" fillId="33" borderId="24" xfId="54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54" applyBorder="1" applyAlignment="1" applyProtection="1">
      <alignment horizontal="center" vertical="center"/>
      <protection locked="0"/>
    </xf>
    <xf numFmtId="0" fontId="2" fillId="0" borderId="26" xfId="54" applyBorder="1" applyAlignment="1" applyProtection="1">
      <alignment horizontal="center" vertical="center"/>
      <protection locked="0"/>
    </xf>
    <xf numFmtId="0" fontId="2" fillId="0" borderId="27" xfId="54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58" fillId="36" borderId="12" xfId="0" applyFont="1" applyFill="1" applyBorder="1" applyAlignment="1">
      <alignment horizontal="center" vertical="top" wrapText="1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0" xfId="54" applyFont="1" applyBorder="1" applyAlignment="1">
      <alignment/>
      <protection/>
    </xf>
    <xf numFmtId="0" fontId="0" fillId="0" borderId="0" xfId="0" applyAlignment="1">
      <alignment/>
    </xf>
    <xf numFmtId="0" fontId="2" fillId="0" borderId="15" xfId="54" applyBorder="1" applyAlignment="1">
      <alignment/>
      <protection/>
    </xf>
    <xf numFmtId="0" fontId="0" fillId="0" borderId="15" xfId="0" applyBorder="1" applyAlignment="1">
      <alignment/>
    </xf>
    <xf numFmtId="0" fontId="12" fillId="33" borderId="12" xfId="54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4"/>
  <sheetViews>
    <sheetView tabSelected="1" zoomScale="77" zoomScaleNormal="77" zoomScaleSheetLayoutView="69" zoomScalePageLayoutView="7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2" sqref="R12"/>
    </sheetView>
  </sheetViews>
  <sheetFormatPr defaultColWidth="9.140625" defaultRowHeight="15"/>
  <cols>
    <col min="1" max="1" width="0.2890625" style="9" customWidth="1"/>
    <col min="2" max="2" width="26.57421875" style="30" customWidth="1"/>
    <col min="3" max="3" width="55.140625" style="3" customWidth="1"/>
    <col min="4" max="4" width="15.57421875" style="3" customWidth="1"/>
    <col min="5" max="5" width="13.57421875" style="3" customWidth="1"/>
    <col min="6" max="6" width="13.00390625" style="3" customWidth="1"/>
    <col min="7" max="7" width="13.57421875" style="3" customWidth="1"/>
    <col min="8" max="8" width="14.421875" style="33" customWidth="1"/>
    <col min="9" max="9" width="16.00390625" style="33" customWidth="1"/>
    <col min="10" max="10" width="13.57421875" style="34" customWidth="1"/>
    <col min="11" max="11" width="14.00390625" style="34" customWidth="1"/>
    <col min="12" max="12" width="12.7109375" style="34" customWidth="1"/>
    <col min="13" max="13" width="13.28125" style="34" customWidth="1"/>
    <col min="14" max="14" width="15.57421875" style="3" customWidth="1"/>
    <col min="15" max="15" width="12.00390625" style="34" customWidth="1"/>
    <col min="16" max="16" width="14.140625" style="34" customWidth="1"/>
    <col min="17" max="17" width="15.57421875" style="9" customWidth="1"/>
    <col min="18" max="18" width="14.00390625" style="9" customWidth="1"/>
    <col min="19" max="19" width="19.8515625" style="9" customWidth="1"/>
    <col min="20" max="253" width="9.140625" style="3" customWidth="1"/>
    <col min="254" max="254" width="27.28125" style="3" customWidth="1"/>
    <col min="255" max="255" width="38.7109375" style="3" customWidth="1"/>
    <col min="256" max="16384" width="20.00390625" style="3" bestFit="1" customWidth="1"/>
  </cols>
  <sheetData>
    <row r="1" spans="1:19" s="1" customFormat="1" ht="48.75" customHeight="1">
      <c r="A1" s="8"/>
      <c r="B1" s="167" t="s">
        <v>97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P1" s="79"/>
      <c r="Q1" s="81"/>
      <c r="R1" s="81"/>
      <c r="S1" s="81"/>
    </row>
    <row r="2" spans="1:19" s="1" customFormat="1" ht="21" customHeight="1">
      <c r="A2" s="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1"/>
      <c r="R2" s="81"/>
      <c r="S2" s="81"/>
    </row>
    <row r="3" spans="1:19" s="1" customFormat="1" ht="7.5" customHeight="1">
      <c r="A3" s="8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2"/>
      <c r="R3" s="82"/>
      <c r="S3" s="82"/>
    </row>
    <row r="4" spans="1:16" s="2" customFormat="1" ht="62.25" customHeight="1">
      <c r="A4" s="171"/>
      <c r="B4" s="179" t="s">
        <v>7</v>
      </c>
      <c r="C4" s="176" t="s">
        <v>28</v>
      </c>
      <c r="D4" s="182" t="s">
        <v>3</v>
      </c>
      <c r="E4" s="182" t="s">
        <v>5</v>
      </c>
      <c r="F4" s="190" t="s">
        <v>6</v>
      </c>
      <c r="G4" s="191"/>
      <c r="H4" s="191"/>
      <c r="I4" s="191"/>
      <c r="J4" s="191"/>
      <c r="K4" s="191"/>
      <c r="L4" s="191"/>
      <c r="M4" s="192"/>
      <c r="N4" s="189" t="s">
        <v>34</v>
      </c>
      <c r="O4" s="163" t="s">
        <v>98</v>
      </c>
      <c r="P4" s="164"/>
    </row>
    <row r="5" spans="1:16" s="2" customFormat="1" ht="15.75" customHeight="1">
      <c r="A5" s="171"/>
      <c r="B5" s="180"/>
      <c r="C5" s="176"/>
      <c r="D5" s="182"/>
      <c r="E5" s="182"/>
      <c r="F5" s="176" t="s">
        <v>58</v>
      </c>
      <c r="G5" s="176"/>
      <c r="H5" s="193" t="s">
        <v>55</v>
      </c>
      <c r="I5" s="193"/>
      <c r="J5" s="176" t="s">
        <v>56</v>
      </c>
      <c r="K5" s="176"/>
      <c r="L5" s="176" t="s">
        <v>57</v>
      </c>
      <c r="M5" s="176"/>
      <c r="N5" s="189"/>
      <c r="O5" s="165"/>
      <c r="P5" s="166"/>
    </row>
    <row r="6" spans="1:16" s="2" customFormat="1" ht="15" customHeight="1">
      <c r="A6" s="171"/>
      <c r="B6" s="181"/>
      <c r="C6" s="176"/>
      <c r="D6" s="182"/>
      <c r="E6" s="182"/>
      <c r="F6" s="7" t="s">
        <v>0</v>
      </c>
      <c r="G6" s="7" t="s">
        <v>1</v>
      </c>
      <c r="H6" s="32" t="s">
        <v>0</v>
      </c>
      <c r="I6" s="32" t="s">
        <v>1</v>
      </c>
      <c r="J6" s="27" t="s">
        <v>0</v>
      </c>
      <c r="K6" s="27" t="s">
        <v>1</v>
      </c>
      <c r="L6" s="27" t="s">
        <v>0</v>
      </c>
      <c r="M6" s="27" t="s">
        <v>1</v>
      </c>
      <c r="N6" s="189"/>
      <c r="O6" s="147" t="s">
        <v>0</v>
      </c>
      <c r="P6" s="147" t="s">
        <v>1</v>
      </c>
    </row>
    <row r="7" spans="1:16" s="2" customFormat="1" ht="15" customHeight="1">
      <c r="A7" s="73"/>
      <c r="B7" s="74">
        <v>1</v>
      </c>
      <c r="C7" s="75">
        <v>2</v>
      </c>
      <c r="D7" s="76">
        <v>3</v>
      </c>
      <c r="E7" s="76">
        <v>4</v>
      </c>
      <c r="F7" s="75">
        <v>5</v>
      </c>
      <c r="G7" s="75">
        <v>6</v>
      </c>
      <c r="H7" s="83">
        <v>7</v>
      </c>
      <c r="I7" s="83">
        <v>8</v>
      </c>
      <c r="J7" s="75">
        <v>9</v>
      </c>
      <c r="K7" s="75">
        <v>10</v>
      </c>
      <c r="L7" s="75">
        <v>11</v>
      </c>
      <c r="M7" s="75">
        <v>12</v>
      </c>
      <c r="N7" s="77">
        <v>13</v>
      </c>
      <c r="O7" s="148" t="s">
        <v>91</v>
      </c>
      <c r="P7" s="149" t="s">
        <v>92</v>
      </c>
    </row>
    <row r="8" spans="1:16" s="1" customFormat="1" ht="20.25" customHeight="1" thickBot="1">
      <c r="A8" s="11"/>
      <c r="B8" s="185" t="s">
        <v>8</v>
      </c>
      <c r="C8" s="185"/>
      <c r="D8" s="185"/>
      <c r="E8" s="185"/>
      <c r="F8" s="185"/>
      <c r="G8" s="185"/>
      <c r="H8" s="35"/>
      <c r="I8" s="35"/>
      <c r="J8" s="35"/>
      <c r="K8" s="52"/>
      <c r="L8" s="52"/>
      <c r="M8" s="64"/>
      <c r="N8" s="58"/>
      <c r="O8" s="150"/>
      <c r="P8" s="151"/>
    </row>
    <row r="9" spans="1:19" ht="17.25" customHeight="1">
      <c r="A9" s="172">
        <v>1</v>
      </c>
      <c r="B9" s="186" t="s">
        <v>99</v>
      </c>
      <c r="C9" s="12" t="s">
        <v>9</v>
      </c>
      <c r="D9" s="94"/>
      <c r="E9" s="94"/>
      <c r="F9" s="94"/>
      <c r="G9" s="84"/>
      <c r="H9" s="97"/>
      <c r="I9" s="97"/>
      <c r="J9" s="97"/>
      <c r="K9" s="97"/>
      <c r="L9" s="108"/>
      <c r="M9" s="109"/>
      <c r="N9" s="59"/>
      <c r="O9" s="152">
        <f>F9+H9+J9+L9</f>
        <v>0</v>
      </c>
      <c r="P9" s="153">
        <f>G9+I9+K9+M9</f>
        <v>0</v>
      </c>
      <c r="Q9" s="3"/>
      <c r="R9" s="3"/>
      <c r="S9" s="3"/>
    </row>
    <row r="10" spans="1:19" ht="17.25" customHeight="1">
      <c r="A10" s="172"/>
      <c r="B10" s="187"/>
      <c r="C10" s="6" t="s">
        <v>31</v>
      </c>
      <c r="D10" s="94"/>
      <c r="E10" s="94"/>
      <c r="F10" s="94"/>
      <c r="G10" s="84"/>
      <c r="H10" s="97"/>
      <c r="I10" s="97"/>
      <c r="J10" s="97"/>
      <c r="K10" s="97"/>
      <c r="L10" s="108"/>
      <c r="M10" s="109"/>
      <c r="N10" s="59"/>
      <c r="O10" s="154"/>
      <c r="P10" s="155"/>
      <c r="Q10" s="3"/>
      <c r="R10" s="3"/>
      <c r="S10" s="3"/>
    </row>
    <row r="11" spans="1:19" ht="17.25" customHeight="1">
      <c r="A11" s="172"/>
      <c r="B11" s="187"/>
      <c r="C11" s="6" t="s">
        <v>32</v>
      </c>
      <c r="D11" s="94">
        <v>20</v>
      </c>
      <c r="E11" s="94">
        <v>20</v>
      </c>
      <c r="F11" s="94">
        <v>6.8</v>
      </c>
      <c r="G11" s="84">
        <v>6.8</v>
      </c>
      <c r="H11" s="97"/>
      <c r="I11" s="97"/>
      <c r="J11" s="97"/>
      <c r="K11" s="97"/>
      <c r="L11" s="108">
        <v>13.2</v>
      </c>
      <c r="M11" s="109"/>
      <c r="N11" s="59"/>
      <c r="O11" s="154">
        <f aca="true" t="shared" si="0" ref="O11:O55">F11+H11+J11+L11</f>
        <v>20</v>
      </c>
      <c r="P11" s="155">
        <f aca="true" t="shared" si="1" ref="P11:P55">G11+I11+K11+M11</f>
        <v>6.8</v>
      </c>
      <c r="Q11" s="3"/>
      <c r="R11" s="3"/>
      <c r="S11" s="3"/>
    </row>
    <row r="12" spans="1:19" ht="17.25" customHeight="1">
      <c r="A12" s="172"/>
      <c r="B12" s="187"/>
      <c r="C12" s="6" t="s">
        <v>33</v>
      </c>
      <c r="D12" s="94"/>
      <c r="E12" s="94"/>
      <c r="F12" s="94"/>
      <c r="G12" s="84"/>
      <c r="H12" s="97"/>
      <c r="I12" s="97"/>
      <c r="J12" s="97"/>
      <c r="K12" s="97"/>
      <c r="L12" s="108"/>
      <c r="M12" s="109"/>
      <c r="N12" s="59"/>
      <c r="O12" s="154">
        <f t="shared" si="0"/>
        <v>0</v>
      </c>
      <c r="P12" s="155">
        <f t="shared" si="1"/>
        <v>0</v>
      </c>
      <c r="Q12" s="3"/>
      <c r="R12" s="3"/>
      <c r="S12" s="3"/>
    </row>
    <row r="13" spans="1:19" ht="15.75" customHeight="1">
      <c r="A13" s="172"/>
      <c r="B13" s="187"/>
      <c r="C13" s="13" t="s">
        <v>12</v>
      </c>
      <c r="D13" s="94"/>
      <c r="E13" s="94"/>
      <c r="F13" s="94"/>
      <c r="G13" s="110"/>
      <c r="H13" s="97"/>
      <c r="I13" s="97"/>
      <c r="J13" s="97"/>
      <c r="K13" s="97"/>
      <c r="L13" s="108"/>
      <c r="M13" s="109"/>
      <c r="N13" s="60"/>
      <c r="O13" s="154">
        <f t="shared" si="0"/>
        <v>0</v>
      </c>
      <c r="P13" s="155">
        <f t="shared" si="1"/>
        <v>0</v>
      </c>
      <c r="Q13" s="3"/>
      <c r="R13" s="3"/>
      <c r="S13" s="3"/>
    </row>
    <row r="14" spans="1:19" ht="17.25" customHeight="1">
      <c r="A14" s="172"/>
      <c r="B14" s="187"/>
      <c r="C14" s="6" t="s">
        <v>31</v>
      </c>
      <c r="D14" s="94"/>
      <c r="E14" s="94"/>
      <c r="F14" s="94"/>
      <c r="G14" s="110"/>
      <c r="H14" s="97"/>
      <c r="I14" s="97"/>
      <c r="J14" s="97"/>
      <c r="K14" s="97"/>
      <c r="L14" s="108"/>
      <c r="M14" s="109"/>
      <c r="N14" s="60"/>
      <c r="O14" s="154">
        <f t="shared" si="0"/>
        <v>0</v>
      </c>
      <c r="P14" s="155">
        <f t="shared" si="1"/>
        <v>0</v>
      </c>
      <c r="Q14" s="3"/>
      <c r="R14" s="3"/>
      <c r="S14" s="3"/>
    </row>
    <row r="15" spans="1:19" ht="17.25" customHeight="1">
      <c r="A15" s="172"/>
      <c r="B15" s="187"/>
      <c r="C15" s="6" t="s">
        <v>32</v>
      </c>
      <c r="D15" s="94">
        <v>90</v>
      </c>
      <c r="E15" s="94">
        <v>90</v>
      </c>
      <c r="F15" s="94"/>
      <c r="G15" s="110"/>
      <c r="H15" s="97">
        <v>90</v>
      </c>
      <c r="I15" s="97"/>
      <c r="J15" s="97"/>
      <c r="K15" s="97"/>
      <c r="L15" s="108"/>
      <c r="M15" s="109"/>
      <c r="N15" s="60"/>
      <c r="O15" s="154">
        <f t="shared" si="0"/>
        <v>90</v>
      </c>
      <c r="P15" s="155">
        <f t="shared" si="1"/>
        <v>0</v>
      </c>
      <c r="Q15" s="3"/>
      <c r="R15" s="3"/>
      <c r="S15" s="3"/>
    </row>
    <row r="16" spans="1:19" ht="17.25" customHeight="1">
      <c r="A16" s="172"/>
      <c r="B16" s="187"/>
      <c r="C16" s="6" t="s">
        <v>33</v>
      </c>
      <c r="D16" s="94"/>
      <c r="E16" s="94"/>
      <c r="F16" s="94"/>
      <c r="G16" s="110"/>
      <c r="H16" s="97"/>
      <c r="I16" s="97"/>
      <c r="J16" s="97"/>
      <c r="K16" s="97"/>
      <c r="L16" s="108"/>
      <c r="M16" s="109"/>
      <c r="N16" s="60"/>
      <c r="O16" s="154">
        <f t="shared" si="0"/>
        <v>0</v>
      </c>
      <c r="P16" s="155">
        <f t="shared" si="1"/>
        <v>0</v>
      </c>
      <c r="Q16" s="3"/>
      <c r="R16" s="3"/>
      <c r="S16" s="3"/>
    </row>
    <row r="17" spans="1:19" ht="15.75" customHeight="1">
      <c r="A17" s="172"/>
      <c r="B17" s="187"/>
      <c r="C17" s="12" t="s">
        <v>10</v>
      </c>
      <c r="D17" s="94"/>
      <c r="E17" s="94"/>
      <c r="F17" s="94"/>
      <c r="G17" s="84"/>
      <c r="H17" s="97"/>
      <c r="I17" s="97"/>
      <c r="J17" s="97"/>
      <c r="K17" s="97"/>
      <c r="L17" s="108"/>
      <c r="M17" s="109"/>
      <c r="N17" s="59"/>
      <c r="O17" s="154">
        <f t="shared" si="0"/>
        <v>0</v>
      </c>
      <c r="P17" s="155">
        <f t="shared" si="1"/>
        <v>0</v>
      </c>
      <c r="Q17" s="3"/>
      <c r="R17" s="3"/>
      <c r="S17" s="3"/>
    </row>
    <row r="18" spans="1:19" ht="17.25" customHeight="1">
      <c r="A18" s="172"/>
      <c r="B18" s="187"/>
      <c r="C18" s="6" t="s">
        <v>31</v>
      </c>
      <c r="D18" s="94"/>
      <c r="E18" s="94"/>
      <c r="F18" s="94"/>
      <c r="G18" s="110"/>
      <c r="H18" s="97"/>
      <c r="I18" s="97"/>
      <c r="J18" s="97"/>
      <c r="K18" s="97"/>
      <c r="L18" s="108"/>
      <c r="M18" s="109"/>
      <c r="N18" s="60"/>
      <c r="O18" s="154">
        <f t="shared" si="0"/>
        <v>0</v>
      </c>
      <c r="P18" s="155">
        <f t="shared" si="1"/>
        <v>0</v>
      </c>
      <c r="Q18" s="3"/>
      <c r="R18" s="3"/>
      <c r="S18" s="3"/>
    </row>
    <row r="19" spans="1:19" ht="17.25" customHeight="1">
      <c r="A19" s="172"/>
      <c r="B19" s="187"/>
      <c r="C19" s="6" t="s">
        <v>32</v>
      </c>
      <c r="D19" s="94">
        <v>15</v>
      </c>
      <c r="E19" s="94">
        <v>15</v>
      </c>
      <c r="F19" s="94"/>
      <c r="G19" s="84"/>
      <c r="H19" s="97"/>
      <c r="I19" s="97"/>
      <c r="J19" s="97">
        <v>15</v>
      </c>
      <c r="K19" s="97"/>
      <c r="L19" s="108"/>
      <c r="M19" s="109"/>
      <c r="N19" s="60"/>
      <c r="O19" s="156">
        <f t="shared" si="0"/>
        <v>15</v>
      </c>
      <c r="P19" s="157">
        <f t="shared" si="1"/>
        <v>0</v>
      </c>
      <c r="Q19" s="3"/>
      <c r="R19" s="3"/>
      <c r="S19" s="3"/>
    </row>
    <row r="20" spans="1:19" ht="17.25" customHeight="1">
      <c r="A20" s="172"/>
      <c r="B20" s="187"/>
      <c r="C20" s="6" t="s">
        <v>33</v>
      </c>
      <c r="D20" s="94"/>
      <c r="E20" s="94"/>
      <c r="F20" s="94"/>
      <c r="G20" s="110"/>
      <c r="H20" s="97"/>
      <c r="I20" s="97"/>
      <c r="J20" s="97"/>
      <c r="K20" s="97"/>
      <c r="L20" s="108"/>
      <c r="M20" s="109"/>
      <c r="N20" s="60"/>
      <c r="O20" s="156">
        <f t="shared" si="0"/>
        <v>0</v>
      </c>
      <c r="P20" s="157">
        <f t="shared" si="1"/>
        <v>0</v>
      </c>
      <c r="Q20" s="3"/>
      <c r="R20" s="3"/>
      <c r="S20" s="3"/>
    </row>
    <row r="21" spans="1:19" ht="15.75" customHeight="1">
      <c r="A21" s="172"/>
      <c r="B21" s="187"/>
      <c r="C21" s="12" t="s">
        <v>63</v>
      </c>
      <c r="D21" s="94"/>
      <c r="E21" s="94"/>
      <c r="F21" s="94"/>
      <c r="G21" s="84"/>
      <c r="H21" s="97"/>
      <c r="I21" s="97"/>
      <c r="J21" s="97"/>
      <c r="K21" s="97"/>
      <c r="L21" s="108"/>
      <c r="M21" s="109"/>
      <c r="N21" s="59"/>
      <c r="O21" s="154">
        <f t="shared" si="0"/>
        <v>0</v>
      </c>
      <c r="P21" s="155">
        <f t="shared" si="1"/>
        <v>0</v>
      </c>
      <c r="Q21" s="3"/>
      <c r="R21" s="3"/>
      <c r="S21" s="3"/>
    </row>
    <row r="22" spans="1:19" ht="15.75" customHeight="1">
      <c r="A22" s="172"/>
      <c r="B22" s="187"/>
      <c r="C22" s="6" t="s">
        <v>31</v>
      </c>
      <c r="D22" s="94"/>
      <c r="E22" s="94"/>
      <c r="F22" s="94"/>
      <c r="G22" s="84"/>
      <c r="H22" s="97"/>
      <c r="I22" s="97"/>
      <c r="J22" s="97"/>
      <c r="K22" s="97"/>
      <c r="L22" s="108"/>
      <c r="M22" s="109"/>
      <c r="N22" s="59"/>
      <c r="O22" s="156">
        <f t="shared" si="0"/>
        <v>0</v>
      </c>
      <c r="P22" s="157">
        <f t="shared" si="1"/>
        <v>0</v>
      </c>
      <c r="Q22" s="3"/>
      <c r="R22" s="3"/>
      <c r="S22" s="3"/>
    </row>
    <row r="23" spans="1:19" ht="15.75" customHeight="1">
      <c r="A23" s="172"/>
      <c r="B23" s="187"/>
      <c r="C23" s="6" t="s">
        <v>32</v>
      </c>
      <c r="D23" s="94">
        <v>20</v>
      </c>
      <c r="E23" s="94">
        <v>20</v>
      </c>
      <c r="F23" s="94"/>
      <c r="G23" s="84"/>
      <c r="H23" s="97"/>
      <c r="I23" s="97"/>
      <c r="J23" s="97"/>
      <c r="K23" s="97"/>
      <c r="L23" s="108">
        <v>20</v>
      </c>
      <c r="M23" s="109"/>
      <c r="N23" s="59"/>
      <c r="O23" s="156">
        <f t="shared" si="0"/>
        <v>20</v>
      </c>
      <c r="P23" s="157">
        <f t="shared" si="1"/>
        <v>0</v>
      </c>
      <c r="Q23" s="3"/>
      <c r="R23" s="3"/>
      <c r="S23" s="3"/>
    </row>
    <row r="24" spans="1:19" ht="15.75" customHeight="1">
      <c r="A24" s="172"/>
      <c r="B24" s="187"/>
      <c r="C24" s="6" t="s">
        <v>33</v>
      </c>
      <c r="D24" s="94"/>
      <c r="E24" s="94"/>
      <c r="F24" s="94"/>
      <c r="G24" s="84"/>
      <c r="H24" s="97"/>
      <c r="I24" s="97"/>
      <c r="J24" s="97"/>
      <c r="K24" s="97"/>
      <c r="L24" s="108"/>
      <c r="M24" s="109"/>
      <c r="N24" s="59"/>
      <c r="O24" s="156">
        <f t="shared" si="0"/>
        <v>0</v>
      </c>
      <c r="P24" s="157">
        <f t="shared" si="1"/>
        <v>0</v>
      </c>
      <c r="Q24" s="3"/>
      <c r="R24" s="3"/>
      <c r="S24" s="3"/>
    </row>
    <row r="25" spans="1:19" ht="15.75" customHeight="1">
      <c r="A25" s="172"/>
      <c r="B25" s="187"/>
      <c r="C25" s="12" t="s">
        <v>71</v>
      </c>
      <c r="D25" s="94"/>
      <c r="E25" s="94"/>
      <c r="F25" s="94"/>
      <c r="G25" s="84"/>
      <c r="H25" s="97"/>
      <c r="I25" s="97"/>
      <c r="J25" s="97"/>
      <c r="K25" s="97"/>
      <c r="L25" s="108"/>
      <c r="M25" s="109"/>
      <c r="N25" s="59"/>
      <c r="O25" s="156">
        <f t="shared" si="0"/>
        <v>0</v>
      </c>
      <c r="P25" s="157">
        <f t="shared" si="1"/>
        <v>0</v>
      </c>
      <c r="Q25" s="3"/>
      <c r="R25" s="3"/>
      <c r="S25" s="3"/>
    </row>
    <row r="26" spans="1:19" ht="15.75" customHeight="1">
      <c r="A26" s="172"/>
      <c r="B26" s="187"/>
      <c r="C26" s="6" t="s">
        <v>31</v>
      </c>
      <c r="D26" s="94"/>
      <c r="E26" s="94"/>
      <c r="F26" s="94"/>
      <c r="G26" s="84"/>
      <c r="H26" s="97"/>
      <c r="I26" s="97"/>
      <c r="J26" s="97"/>
      <c r="K26" s="97"/>
      <c r="L26" s="108"/>
      <c r="M26" s="109"/>
      <c r="N26" s="59"/>
      <c r="O26" s="156">
        <f t="shared" si="0"/>
        <v>0</v>
      </c>
      <c r="P26" s="157">
        <f t="shared" si="1"/>
        <v>0</v>
      </c>
      <c r="Q26" s="3"/>
      <c r="R26" s="3"/>
      <c r="S26" s="3"/>
    </row>
    <row r="27" spans="1:19" ht="15.75" customHeight="1">
      <c r="A27" s="172"/>
      <c r="B27" s="187"/>
      <c r="C27" s="6" t="s">
        <v>32</v>
      </c>
      <c r="D27" s="94">
        <v>70</v>
      </c>
      <c r="E27" s="94">
        <v>70</v>
      </c>
      <c r="F27" s="94"/>
      <c r="G27" s="84"/>
      <c r="H27" s="97"/>
      <c r="I27" s="97"/>
      <c r="J27" s="97"/>
      <c r="K27" s="97"/>
      <c r="L27" s="108">
        <v>70</v>
      </c>
      <c r="M27" s="109"/>
      <c r="N27" s="59"/>
      <c r="O27" s="156">
        <f t="shared" si="0"/>
        <v>70</v>
      </c>
      <c r="P27" s="157">
        <f t="shared" si="1"/>
        <v>0</v>
      </c>
      <c r="Q27" s="3"/>
      <c r="R27" s="3"/>
      <c r="S27" s="3"/>
    </row>
    <row r="28" spans="1:19" ht="15.75" customHeight="1">
      <c r="A28" s="172"/>
      <c r="B28" s="187"/>
      <c r="C28" s="6" t="s">
        <v>33</v>
      </c>
      <c r="D28" s="94"/>
      <c r="E28" s="94"/>
      <c r="F28" s="94"/>
      <c r="G28" s="84"/>
      <c r="H28" s="97"/>
      <c r="I28" s="97"/>
      <c r="J28" s="97"/>
      <c r="K28" s="97"/>
      <c r="L28" s="108"/>
      <c r="M28" s="109"/>
      <c r="N28" s="59"/>
      <c r="O28" s="154">
        <f t="shared" si="0"/>
        <v>0</v>
      </c>
      <c r="P28" s="155">
        <f t="shared" si="1"/>
        <v>0</v>
      </c>
      <c r="Q28" s="3"/>
      <c r="R28" s="3"/>
      <c r="S28" s="3"/>
    </row>
    <row r="29" spans="1:19" ht="15.75" customHeight="1">
      <c r="A29" s="172"/>
      <c r="B29" s="187"/>
      <c r="C29" s="12" t="s">
        <v>72</v>
      </c>
      <c r="D29" s="94"/>
      <c r="E29" s="94"/>
      <c r="F29" s="94"/>
      <c r="G29" s="84"/>
      <c r="H29" s="97"/>
      <c r="I29" s="97"/>
      <c r="J29" s="97"/>
      <c r="K29" s="97"/>
      <c r="L29" s="108"/>
      <c r="M29" s="109"/>
      <c r="N29" s="59"/>
      <c r="O29" s="154">
        <f t="shared" si="0"/>
        <v>0</v>
      </c>
      <c r="P29" s="155">
        <f t="shared" si="1"/>
        <v>0</v>
      </c>
      <c r="Q29" s="3"/>
      <c r="R29" s="3"/>
      <c r="S29" s="3"/>
    </row>
    <row r="30" spans="1:19" ht="15.75" customHeight="1">
      <c r="A30" s="172"/>
      <c r="B30" s="187"/>
      <c r="C30" s="6" t="s">
        <v>31</v>
      </c>
      <c r="D30" s="94"/>
      <c r="E30" s="94"/>
      <c r="F30" s="94"/>
      <c r="G30" s="84"/>
      <c r="H30" s="97"/>
      <c r="I30" s="97"/>
      <c r="J30" s="97"/>
      <c r="K30" s="97"/>
      <c r="L30" s="108"/>
      <c r="M30" s="109"/>
      <c r="N30" s="59"/>
      <c r="O30" s="154">
        <f t="shared" si="0"/>
        <v>0</v>
      </c>
      <c r="P30" s="155">
        <f t="shared" si="1"/>
        <v>0</v>
      </c>
      <c r="Q30" s="3"/>
      <c r="R30" s="3"/>
      <c r="S30" s="3"/>
    </row>
    <row r="31" spans="1:19" ht="15.75" customHeight="1">
      <c r="A31" s="172"/>
      <c r="B31" s="187"/>
      <c r="C31" s="6" t="s">
        <v>32</v>
      </c>
      <c r="D31" s="94">
        <v>3</v>
      </c>
      <c r="E31" s="94">
        <v>3</v>
      </c>
      <c r="F31" s="94"/>
      <c r="G31" s="84"/>
      <c r="H31" s="97"/>
      <c r="I31" s="97"/>
      <c r="J31" s="97"/>
      <c r="K31" s="97"/>
      <c r="L31" s="108">
        <v>3</v>
      </c>
      <c r="M31" s="109"/>
      <c r="N31" s="59"/>
      <c r="O31" s="154">
        <f t="shared" si="0"/>
        <v>3</v>
      </c>
      <c r="P31" s="155">
        <f t="shared" si="1"/>
        <v>0</v>
      </c>
      <c r="Q31" s="3"/>
      <c r="R31" s="3"/>
      <c r="S31" s="3"/>
    </row>
    <row r="32" spans="1:19" ht="15.75" customHeight="1">
      <c r="A32" s="172"/>
      <c r="B32" s="187"/>
      <c r="C32" s="6" t="s">
        <v>33</v>
      </c>
      <c r="D32" s="94"/>
      <c r="E32" s="94"/>
      <c r="F32" s="94"/>
      <c r="G32" s="84"/>
      <c r="H32" s="97"/>
      <c r="I32" s="97"/>
      <c r="J32" s="97"/>
      <c r="K32" s="97"/>
      <c r="L32" s="108"/>
      <c r="M32" s="109"/>
      <c r="N32" s="59"/>
      <c r="O32" s="154">
        <f t="shared" si="0"/>
        <v>0</v>
      </c>
      <c r="P32" s="155">
        <f t="shared" si="1"/>
        <v>0</v>
      </c>
      <c r="Q32" s="3"/>
      <c r="R32" s="3"/>
      <c r="S32" s="3"/>
    </row>
    <row r="33" spans="1:19" ht="15.75" customHeight="1">
      <c r="A33" s="172"/>
      <c r="B33" s="187"/>
      <c r="C33" s="12" t="s">
        <v>73</v>
      </c>
      <c r="D33" s="94"/>
      <c r="E33" s="94"/>
      <c r="F33" s="94"/>
      <c r="G33" s="84"/>
      <c r="H33" s="97"/>
      <c r="I33" s="97"/>
      <c r="J33" s="97"/>
      <c r="K33" s="97"/>
      <c r="L33" s="108"/>
      <c r="M33" s="109"/>
      <c r="N33" s="59"/>
      <c r="O33" s="154">
        <f t="shared" si="0"/>
        <v>0</v>
      </c>
      <c r="P33" s="155">
        <f t="shared" si="1"/>
        <v>0</v>
      </c>
      <c r="Q33" s="3"/>
      <c r="R33" s="3"/>
      <c r="S33" s="3"/>
    </row>
    <row r="34" spans="1:19" ht="15.75" customHeight="1">
      <c r="A34" s="172"/>
      <c r="B34" s="187"/>
      <c r="C34" s="6" t="s">
        <v>31</v>
      </c>
      <c r="D34" s="94"/>
      <c r="E34" s="94"/>
      <c r="F34" s="94"/>
      <c r="G34" s="84"/>
      <c r="H34" s="97"/>
      <c r="I34" s="97"/>
      <c r="J34" s="97"/>
      <c r="K34" s="97"/>
      <c r="L34" s="108"/>
      <c r="M34" s="109"/>
      <c r="N34" s="59"/>
      <c r="O34" s="154">
        <f t="shared" si="0"/>
        <v>0</v>
      </c>
      <c r="P34" s="155">
        <f t="shared" si="1"/>
        <v>0</v>
      </c>
      <c r="Q34" s="3"/>
      <c r="R34" s="3"/>
      <c r="S34" s="3"/>
    </row>
    <row r="35" spans="1:19" ht="15.75" customHeight="1">
      <c r="A35" s="172"/>
      <c r="B35" s="187"/>
      <c r="C35" s="6" t="s">
        <v>32</v>
      </c>
      <c r="D35" s="94">
        <v>10</v>
      </c>
      <c r="E35" s="94">
        <v>10</v>
      </c>
      <c r="F35" s="94"/>
      <c r="G35" s="84"/>
      <c r="H35" s="97"/>
      <c r="I35" s="97"/>
      <c r="J35" s="97"/>
      <c r="K35" s="97"/>
      <c r="L35" s="108">
        <v>10</v>
      </c>
      <c r="M35" s="109"/>
      <c r="N35" s="59"/>
      <c r="O35" s="154">
        <f t="shared" si="0"/>
        <v>10</v>
      </c>
      <c r="P35" s="155">
        <f t="shared" si="1"/>
        <v>0</v>
      </c>
      <c r="Q35" s="3"/>
      <c r="R35" s="3"/>
      <c r="S35" s="3"/>
    </row>
    <row r="36" spans="1:19" ht="15.75" customHeight="1">
      <c r="A36" s="172"/>
      <c r="B36" s="187"/>
      <c r="C36" s="6" t="s">
        <v>33</v>
      </c>
      <c r="D36" s="94"/>
      <c r="E36" s="94"/>
      <c r="F36" s="94"/>
      <c r="G36" s="84"/>
      <c r="H36" s="97"/>
      <c r="I36" s="97"/>
      <c r="J36" s="97"/>
      <c r="K36" s="97"/>
      <c r="L36" s="108"/>
      <c r="M36" s="109"/>
      <c r="N36" s="59"/>
      <c r="O36" s="154">
        <f t="shared" si="0"/>
        <v>0</v>
      </c>
      <c r="P36" s="155">
        <f t="shared" si="1"/>
        <v>0</v>
      </c>
      <c r="Q36" s="3"/>
      <c r="R36" s="3"/>
      <c r="S36" s="3"/>
    </row>
    <row r="37" spans="1:19" ht="15.75" customHeight="1">
      <c r="A37" s="172"/>
      <c r="B37" s="187"/>
      <c r="C37" s="12" t="s">
        <v>64</v>
      </c>
      <c r="D37" s="94"/>
      <c r="E37" s="94"/>
      <c r="F37" s="94"/>
      <c r="G37" s="84"/>
      <c r="H37" s="97"/>
      <c r="I37" s="97"/>
      <c r="J37" s="97"/>
      <c r="K37" s="97"/>
      <c r="L37" s="108"/>
      <c r="M37" s="109"/>
      <c r="N37" s="59"/>
      <c r="O37" s="154">
        <f t="shared" si="0"/>
        <v>0</v>
      </c>
      <c r="P37" s="155">
        <f t="shared" si="1"/>
        <v>0</v>
      </c>
      <c r="Q37" s="3"/>
      <c r="R37" s="3"/>
      <c r="S37" s="3"/>
    </row>
    <row r="38" spans="1:19" ht="15.75" customHeight="1">
      <c r="A38" s="172"/>
      <c r="B38" s="187"/>
      <c r="C38" s="6" t="s">
        <v>31</v>
      </c>
      <c r="D38" s="94"/>
      <c r="E38" s="94"/>
      <c r="F38" s="94"/>
      <c r="G38" s="84"/>
      <c r="H38" s="97"/>
      <c r="I38" s="97"/>
      <c r="J38" s="97"/>
      <c r="K38" s="97"/>
      <c r="L38" s="108"/>
      <c r="M38" s="109"/>
      <c r="N38" s="59"/>
      <c r="O38" s="156">
        <f t="shared" si="0"/>
        <v>0</v>
      </c>
      <c r="P38" s="157">
        <f t="shared" si="1"/>
        <v>0</v>
      </c>
      <c r="Q38" s="3"/>
      <c r="R38" s="3"/>
      <c r="S38" s="3"/>
    </row>
    <row r="39" spans="1:19" ht="15.75" customHeight="1">
      <c r="A39" s="172"/>
      <c r="B39" s="187"/>
      <c r="C39" s="6" t="s">
        <v>32</v>
      </c>
      <c r="D39" s="94">
        <v>7</v>
      </c>
      <c r="E39" s="94">
        <v>7</v>
      </c>
      <c r="F39" s="94"/>
      <c r="G39" s="84"/>
      <c r="H39" s="97"/>
      <c r="I39" s="97"/>
      <c r="J39" s="97"/>
      <c r="K39" s="97"/>
      <c r="L39" s="108">
        <v>7</v>
      </c>
      <c r="M39" s="109"/>
      <c r="N39" s="59"/>
      <c r="O39" s="154">
        <f t="shared" si="0"/>
        <v>7</v>
      </c>
      <c r="P39" s="155">
        <f t="shared" si="1"/>
        <v>0</v>
      </c>
      <c r="Q39" s="3"/>
      <c r="R39" s="3"/>
      <c r="S39" s="3"/>
    </row>
    <row r="40" spans="1:19" ht="15.75" customHeight="1">
      <c r="A40" s="172"/>
      <c r="B40" s="187"/>
      <c r="C40" s="6" t="s">
        <v>33</v>
      </c>
      <c r="D40" s="94"/>
      <c r="E40" s="94"/>
      <c r="F40" s="94"/>
      <c r="G40" s="84"/>
      <c r="H40" s="97"/>
      <c r="I40" s="97"/>
      <c r="J40" s="97"/>
      <c r="K40" s="97"/>
      <c r="L40" s="108"/>
      <c r="M40" s="109"/>
      <c r="N40" s="59"/>
      <c r="O40" s="154">
        <f t="shared" si="0"/>
        <v>0</v>
      </c>
      <c r="P40" s="155">
        <f t="shared" si="1"/>
        <v>0</v>
      </c>
      <c r="Q40" s="3"/>
      <c r="R40" s="3"/>
      <c r="S40" s="3"/>
    </row>
    <row r="41" spans="1:19" ht="15.75" customHeight="1">
      <c r="A41" s="172"/>
      <c r="B41" s="187"/>
      <c r="C41" s="12" t="s">
        <v>11</v>
      </c>
      <c r="D41" s="94"/>
      <c r="E41" s="94"/>
      <c r="F41" s="94"/>
      <c r="G41" s="84"/>
      <c r="H41" s="97"/>
      <c r="I41" s="97"/>
      <c r="J41" s="97"/>
      <c r="K41" s="97"/>
      <c r="L41" s="108"/>
      <c r="M41" s="109"/>
      <c r="N41" s="59"/>
      <c r="O41" s="154">
        <f t="shared" si="0"/>
        <v>0</v>
      </c>
      <c r="P41" s="155">
        <f t="shared" si="1"/>
        <v>0</v>
      </c>
      <c r="Q41" s="3"/>
      <c r="R41" s="3"/>
      <c r="S41" s="3"/>
    </row>
    <row r="42" spans="1:19" ht="15.75" customHeight="1">
      <c r="A42" s="172"/>
      <c r="B42" s="187"/>
      <c r="C42" s="6" t="s">
        <v>31</v>
      </c>
      <c r="D42" s="94"/>
      <c r="E42" s="94"/>
      <c r="F42" s="94"/>
      <c r="G42" s="84"/>
      <c r="H42" s="97"/>
      <c r="I42" s="97"/>
      <c r="J42" s="97"/>
      <c r="K42" s="97"/>
      <c r="L42" s="108"/>
      <c r="M42" s="109"/>
      <c r="N42" s="59"/>
      <c r="O42" s="154">
        <f t="shared" si="0"/>
        <v>0</v>
      </c>
      <c r="P42" s="155">
        <f t="shared" si="1"/>
        <v>0</v>
      </c>
      <c r="Q42" s="3"/>
      <c r="R42" s="3"/>
      <c r="S42" s="3"/>
    </row>
    <row r="43" spans="1:19" ht="15.75" customHeight="1">
      <c r="A43" s="172"/>
      <c r="B43" s="187"/>
      <c r="C43" s="6" t="s">
        <v>32</v>
      </c>
      <c r="D43" s="94">
        <v>265</v>
      </c>
      <c r="E43" s="94">
        <v>265</v>
      </c>
      <c r="F43" s="94">
        <v>32.5</v>
      </c>
      <c r="G43" s="84">
        <v>32.5</v>
      </c>
      <c r="H43" s="97"/>
      <c r="I43" s="97"/>
      <c r="J43" s="97"/>
      <c r="K43" s="97"/>
      <c r="L43" s="108">
        <v>232.5</v>
      </c>
      <c r="M43" s="109"/>
      <c r="N43" s="59"/>
      <c r="O43" s="154">
        <f t="shared" si="0"/>
        <v>265</v>
      </c>
      <c r="P43" s="155">
        <f t="shared" si="1"/>
        <v>32.5</v>
      </c>
      <c r="Q43" s="3"/>
      <c r="R43" s="3"/>
      <c r="S43" s="3"/>
    </row>
    <row r="44" spans="1:19" ht="15.75" customHeight="1">
      <c r="A44" s="172"/>
      <c r="B44" s="188"/>
      <c r="C44" s="6" t="s">
        <v>33</v>
      </c>
      <c r="D44" s="94"/>
      <c r="E44" s="94"/>
      <c r="F44" s="94"/>
      <c r="G44" s="84"/>
      <c r="H44" s="97"/>
      <c r="I44" s="97"/>
      <c r="J44" s="97"/>
      <c r="K44" s="97"/>
      <c r="L44" s="108"/>
      <c r="M44" s="109"/>
      <c r="N44" s="59"/>
      <c r="O44" s="154">
        <f t="shared" si="0"/>
        <v>0</v>
      </c>
      <c r="P44" s="155">
        <f t="shared" si="1"/>
        <v>0</v>
      </c>
      <c r="Q44" s="3"/>
      <c r="R44" s="3"/>
      <c r="S44" s="3"/>
    </row>
    <row r="45" spans="1:19" ht="15.75" customHeight="1" thickBot="1">
      <c r="A45" s="172"/>
      <c r="B45" s="183" t="s">
        <v>2</v>
      </c>
      <c r="C45" s="107" t="s">
        <v>26</v>
      </c>
      <c r="D45" s="111">
        <f>D47+D48</f>
        <v>500</v>
      </c>
      <c r="E45" s="111">
        <f>E47+E48</f>
        <v>500</v>
      </c>
      <c r="F45" s="111">
        <f aca="true" t="shared" si="2" ref="F45:L45">F47</f>
        <v>39.3</v>
      </c>
      <c r="G45" s="111">
        <f t="shared" si="2"/>
        <v>39.3</v>
      </c>
      <c r="H45" s="111">
        <f t="shared" si="2"/>
        <v>90</v>
      </c>
      <c r="I45" s="111">
        <f t="shared" si="2"/>
        <v>0</v>
      </c>
      <c r="J45" s="111">
        <f t="shared" si="2"/>
        <v>15</v>
      </c>
      <c r="K45" s="111">
        <f t="shared" si="2"/>
        <v>0</v>
      </c>
      <c r="L45" s="112">
        <f t="shared" si="2"/>
        <v>355.7</v>
      </c>
      <c r="M45" s="67">
        <f>M47</f>
        <v>0</v>
      </c>
      <c r="N45" s="99">
        <f>(G45+I45+K45+M45)*100/D45</f>
        <v>7.859999999999999</v>
      </c>
      <c r="O45" s="152">
        <f>F45+H45+J45+L45</f>
        <v>500</v>
      </c>
      <c r="P45" s="153">
        <f t="shared" si="1"/>
        <v>39.3</v>
      </c>
      <c r="Q45" s="3"/>
      <c r="R45" s="3"/>
      <c r="S45" s="3"/>
    </row>
    <row r="46" spans="1:19" ht="16.5" customHeight="1" thickBot="1">
      <c r="A46" s="172"/>
      <c r="B46" s="177"/>
      <c r="C46" s="107" t="s">
        <v>31</v>
      </c>
      <c r="D46" s="111"/>
      <c r="E46" s="113"/>
      <c r="F46" s="113"/>
      <c r="G46" s="111"/>
      <c r="H46" s="111"/>
      <c r="I46" s="114"/>
      <c r="J46" s="111"/>
      <c r="K46" s="114"/>
      <c r="L46" s="115"/>
      <c r="M46" s="116"/>
      <c r="N46" s="99"/>
      <c r="O46" s="152">
        <f t="shared" si="0"/>
        <v>0</v>
      </c>
      <c r="P46" s="153">
        <f t="shared" si="1"/>
        <v>0</v>
      </c>
      <c r="Q46" s="3"/>
      <c r="R46" s="3"/>
      <c r="S46" s="3"/>
    </row>
    <row r="47" spans="1:19" ht="15.75" customHeight="1" thickBot="1">
      <c r="A47" s="172"/>
      <c r="B47" s="177"/>
      <c r="C47" s="107" t="s">
        <v>32</v>
      </c>
      <c r="D47" s="111">
        <f>D11+D15+D19+D23+D27+D31+D35+D39+D43</f>
        <v>500</v>
      </c>
      <c r="E47" s="111">
        <f>E11+E15+E19+E23+E27+E31+E35+E39+E43</f>
        <v>500</v>
      </c>
      <c r="F47" s="111">
        <f>F11+F15+F19+F23+F27+F31+F35+F39+F43</f>
        <v>39.3</v>
      </c>
      <c r="G47" s="111">
        <f>G11+G43</f>
        <v>39.3</v>
      </c>
      <c r="H47" s="111">
        <f>H10+H15+H19+H23+H27+H31+H35+H39+H43</f>
        <v>90</v>
      </c>
      <c r="I47" s="111">
        <f>I15+I19</f>
        <v>0</v>
      </c>
      <c r="J47" s="111">
        <f>J10+J15+J19+J23+J27+J31+J35+J39+J43</f>
        <v>15</v>
      </c>
      <c r="K47" s="111">
        <f>K21</f>
        <v>0</v>
      </c>
      <c r="L47" s="112">
        <f>L11+L15+L19+L22+L23+L27+L31+L35+L39+L43</f>
        <v>355.7</v>
      </c>
      <c r="M47" s="112">
        <f>M27+M43</f>
        <v>0</v>
      </c>
      <c r="N47" s="99"/>
      <c r="O47" s="152">
        <f t="shared" si="0"/>
        <v>500</v>
      </c>
      <c r="P47" s="153">
        <f t="shared" si="1"/>
        <v>39.3</v>
      </c>
      <c r="Q47" s="3"/>
      <c r="R47" s="3"/>
      <c r="S47" s="3"/>
    </row>
    <row r="48" spans="1:19" ht="15.75" customHeight="1" thickBot="1">
      <c r="A48" s="172"/>
      <c r="B48" s="184"/>
      <c r="C48" s="140" t="s">
        <v>33</v>
      </c>
      <c r="D48" s="113"/>
      <c r="E48" s="113"/>
      <c r="F48" s="113"/>
      <c r="G48" s="113"/>
      <c r="H48" s="117"/>
      <c r="I48" s="114"/>
      <c r="J48" s="114"/>
      <c r="K48" s="114"/>
      <c r="L48" s="115"/>
      <c r="M48" s="116"/>
      <c r="N48" s="99"/>
      <c r="O48" s="152">
        <f t="shared" si="0"/>
        <v>0</v>
      </c>
      <c r="P48" s="153">
        <f t="shared" si="1"/>
        <v>0</v>
      </c>
      <c r="Q48" s="3"/>
      <c r="R48" s="3"/>
      <c r="S48" s="3"/>
    </row>
    <row r="49" spans="1:19" ht="193.5" customHeight="1">
      <c r="A49" s="173"/>
      <c r="B49" s="86" t="s">
        <v>100</v>
      </c>
      <c r="C49" s="12" t="s">
        <v>13</v>
      </c>
      <c r="D49" s="84"/>
      <c r="E49" s="84"/>
      <c r="F49" s="84"/>
      <c r="G49" s="84"/>
      <c r="H49" s="84"/>
      <c r="I49" s="84"/>
      <c r="J49" s="84"/>
      <c r="K49" s="95"/>
      <c r="L49" s="95"/>
      <c r="M49" s="55"/>
      <c r="N49" s="38"/>
      <c r="O49" s="154">
        <f t="shared" si="0"/>
        <v>0</v>
      </c>
      <c r="P49" s="155">
        <f t="shared" si="1"/>
        <v>0</v>
      </c>
      <c r="Q49" s="3"/>
      <c r="R49" s="3"/>
      <c r="S49" s="3"/>
    </row>
    <row r="50" spans="1:19" ht="15.75" customHeight="1">
      <c r="A50" s="174"/>
      <c r="B50" s="90"/>
      <c r="C50" s="6" t="s">
        <v>31</v>
      </c>
      <c r="D50" s="84"/>
      <c r="E50" s="84"/>
      <c r="F50" s="84"/>
      <c r="G50" s="84"/>
      <c r="H50" s="84"/>
      <c r="I50" s="84"/>
      <c r="J50" s="84"/>
      <c r="K50" s="95"/>
      <c r="L50" s="95"/>
      <c r="M50" s="109"/>
      <c r="N50" s="38"/>
      <c r="O50" s="156">
        <f t="shared" si="0"/>
        <v>0</v>
      </c>
      <c r="P50" s="157">
        <f t="shared" si="1"/>
        <v>0</v>
      </c>
      <c r="Q50" s="3"/>
      <c r="R50" s="3"/>
      <c r="S50" s="3"/>
    </row>
    <row r="51" spans="1:19" ht="17.25" customHeight="1">
      <c r="A51" s="174"/>
      <c r="B51" s="90"/>
      <c r="C51" s="6" t="s">
        <v>32</v>
      </c>
      <c r="D51" s="84">
        <v>600</v>
      </c>
      <c r="E51" s="84">
        <v>600</v>
      </c>
      <c r="F51" s="84"/>
      <c r="G51" s="84"/>
      <c r="H51" s="84">
        <v>200</v>
      </c>
      <c r="I51" s="84"/>
      <c r="J51" s="84">
        <v>200</v>
      </c>
      <c r="K51" s="55"/>
      <c r="L51" s="95">
        <v>200</v>
      </c>
      <c r="M51" s="109"/>
      <c r="N51" s="38"/>
      <c r="O51" s="154">
        <f t="shared" si="0"/>
        <v>600</v>
      </c>
      <c r="P51" s="155">
        <f t="shared" si="1"/>
        <v>0</v>
      </c>
      <c r="Q51" s="3"/>
      <c r="R51" s="3"/>
      <c r="S51" s="3"/>
    </row>
    <row r="52" spans="1:19" ht="24.75" customHeight="1" thickBot="1">
      <c r="A52" s="175"/>
      <c r="B52" s="177" t="s">
        <v>2</v>
      </c>
      <c r="C52" s="18" t="s">
        <v>26</v>
      </c>
      <c r="D52" s="112">
        <f>D54+D55</f>
        <v>600</v>
      </c>
      <c r="E52" s="112">
        <f>E54+E55</f>
        <v>600</v>
      </c>
      <c r="F52" s="112">
        <f aca="true" t="shared" si="3" ref="F52:L52">F54</f>
        <v>0</v>
      </c>
      <c r="G52" s="112">
        <f t="shared" si="3"/>
        <v>0</v>
      </c>
      <c r="H52" s="112">
        <f t="shared" si="3"/>
        <v>200</v>
      </c>
      <c r="I52" s="112">
        <f t="shared" si="3"/>
        <v>0</v>
      </c>
      <c r="J52" s="112">
        <f t="shared" si="3"/>
        <v>200</v>
      </c>
      <c r="K52" s="67">
        <f t="shared" si="3"/>
        <v>0</v>
      </c>
      <c r="L52" s="67">
        <f t="shared" si="3"/>
        <v>200</v>
      </c>
      <c r="M52" s="67">
        <f>M54</f>
        <v>0</v>
      </c>
      <c r="N52" s="36">
        <f>(G52+I52+K52+M52)*100/D52</f>
        <v>0</v>
      </c>
      <c r="O52" s="154">
        <f t="shared" si="0"/>
        <v>600</v>
      </c>
      <c r="P52" s="155">
        <f t="shared" si="1"/>
        <v>0</v>
      </c>
      <c r="Q52" s="3"/>
      <c r="R52" s="3"/>
      <c r="S52" s="3"/>
    </row>
    <row r="53" spans="1:19" ht="15.75" customHeight="1" thickBot="1">
      <c r="A53" s="168">
        <v>2</v>
      </c>
      <c r="B53" s="178"/>
      <c r="C53" s="18" t="s">
        <v>31</v>
      </c>
      <c r="D53" s="113"/>
      <c r="E53" s="113"/>
      <c r="F53" s="113"/>
      <c r="G53" s="111"/>
      <c r="H53" s="111"/>
      <c r="I53" s="111"/>
      <c r="J53" s="111"/>
      <c r="K53" s="115"/>
      <c r="L53" s="115"/>
      <c r="M53" s="116"/>
      <c r="N53" s="36"/>
      <c r="O53" s="154">
        <f t="shared" si="0"/>
        <v>0</v>
      </c>
      <c r="P53" s="155">
        <f t="shared" si="1"/>
        <v>0</v>
      </c>
      <c r="Q53" s="3"/>
      <c r="R53" s="3"/>
      <c r="S53" s="3"/>
    </row>
    <row r="54" spans="1:19" ht="15" customHeight="1" thickBot="1">
      <c r="A54" s="169"/>
      <c r="B54" s="178"/>
      <c r="C54" s="18" t="s">
        <v>32</v>
      </c>
      <c r="D54" s="112">
        <f aca="true" t="shared" si="4" ref="D54:J54">D51</f>
        <v>600</v>
      </c>
      <c r="E54" s="112">
        <f t="shared" si="4"/>
        <v>600</v>
      </c>
      <c r="F54" s="112">
        <f t="shared" si="4"/>
        <v>0</v>
      </c>
      <c r="G54" s="112">
        <f t="shared" si="4"/>
        <v>0</v>
      </c>
      <c r="H54" s="112">
        <f t="shared" si="4"/>
        <v>200</v>
      </c>
      <c r="I54" s="118">
        <f t="shared" si="4"/>
        <v>0</v>
      </c>
      <c r="J54" s="112">
        <f t="shared" si="4"/>
        <v>200</v>
      </c>
      <c r="K54" s="112">
        <f>K51</f>
        <v>0</v>
      </c>
      <c r="L54" s="112">
        <f>L51</f>
        <v>200</v>
      </c>
      <c r="M54" s="67">
        <f>M51</f>
        <v>0</v>
      </c>
      <c r="N54" s="36"/>
      <c r="O54" s="154">
        <f t="shared" si="0"/>
        <v>600</v>
      </c>
      <c r="P54" s="155">
        <f t="shared" si="1"/>
        <v>0</v>
      </c>
      <c r="Q54" s="3"/>
      <c r="R54" s="3"/>
      <c r="S54" s="3"/>
    </row>
    <row r="55" spans="1:19" ht="15" customHeight="1" thickBot="1">
      <c r="A55" s="169"/>
      <c r="B55" s="178"/>
      <c r="C55" s="19" t="s">
        <v>33</v>
      </c>
      <c r="D55" s="113"/>
      <c r="E55" s="113"/>
      <c r="F55" s="113"/>
      <c r="G55" s="113"/>
      <c r="H55" s="117"/>
      <c r="I55" s="114"/>
      <c r="J55" s="114"/>
      <c r="K55" s="114"/>
      <c r="L55" s="115"/>
      <c r="M55" s="116"/>
      <c r="N55" s="36"/>
      <c r="O55" s="154">
        <f t="shared" si="0"/>
        <v>0</v>
      </c>
      <c r="P55" s="155">
        <f t="shared" si="1"/>
        <v>0</v>
      </c>
      <c r="Q55" s="3"/>
      <c r="R55" s="3"/>
      <c r="S55" s="3"/>
    </row>
    <row r="56" spans="1:19" ht="99.75" customHeight="1">
      <c r="A56" s="170"/>
      <c r="B56" s="198" t="s">
        <v>101</v>
      </c>
      <c r="C56" s="22" t="s">
        <v>108</v>
      </c>
      <c r="D56" s="92">
        <f>D59+D63+D67+D68+D72+D75+D79+D83+D87+D91+D95+D99+D103+D107</f>
        <v>701.3</v>
      </c>
      <c r="E56" s="91">
        <f>E59+E63+E67+E68+E72+E75+E79+E83+E87+E91+E95+E99+E103+E107</f>
        <v>701.3</v>
      </c>
      <c r="F56" s="92">
        <f>F65+F75+F79+F83+F87+F91+F95+F103+F107</f>
        <v>37.5</v>
      </c>
      <c r="G56" s="92">
        <f aca="true" t="shared" si="5" ref="G56:M56">G59+G63+G68+G75+G79+G83+G87+G91+G95+G103+G107</f>
        <v>37.5</v>
      </c>
      <c r="H56" s="92">
        <f t="shared" si="5"/>
        <v>151.1</v>
      </c>
      <c r="I56" s="92">
        <f t="shared" si="5"/>
        <v>0</v>
      </c>
      <c r="J56" s="92">
        <f t="shared" si="5"/>
        <v>153.6</v>
      </c>
      <c r="K56" s="91">
        <f t="shared" si="5"/>
        <v>0</v>
      </c>
      <c r="L56" s="93">
        <f t="shared" si="5"/>
        <v>49.1</v>
      </c>
      <c r="M56" s="91">
        <f t="shared" si="5"/>
        <v>0</v>
      </c>
      <c r="N56" s="43"/>
      <c r="O56" s="154">
        <f>F56+H56+J56+L56</f>
        <v>391.3</v>
      </c>
      <c r="P56" s="155">
        <f>G56+I56+K56+M56</f>
        <v>37.5</v>
      </c>
      <c r="Q56" s="3"/>
      <c r="R56" s="3"/>
      <c r="S56" s="3"/>
    </row>
    <row r="57" spans="1:19" ht="66.75" customHeight="1">
      <c r="A57" s="168"/>
      <c r="B57" s="178"/>
      <c r="C57" s="12" t="s">
        <v>35</v>
      </c>
      <c r="D57" s="94"/>
      <c r="E57" s="84"/>
      <c r="F57" s="97"/>
      <c r="G57" s="97"/>
      <c r="H57" s="97"/>
      <c r="I57" s="97"/>
      <c r="J57" s="97"/>
      <c r="K57" s="97"/>
      <c r="L57" s="95"/>
      <c r="M57" s="55"/>
      <c r="N57" s="38"/>
      <c r="O57" s="154"/>
      <c r="P57" s="155"/>
      <c r="Q57" s="3"/>
      <c r="R57" s="3"/>
      <c r="S57" s="3"/>
    </row>
    <row r="58" spans="1:19" ht="13.5" customHeight="1">
      <c r="A58" s="169"/>
      <c r="B58" s="178"/>
      <c r="C58" s="6" t="s">
        <v>31</v>
      </c>
      <c r="D58" s="94"/>
      <c r="E58" s="84"/>
      <c r="F58" s="97"/>
      <c r="G58" s="97"/>
      <c r="H58" s="97"/>
      <c r="I58" s="97"/>
      <c r="J58" s="97"/>
      <c r="K58" s="119"/>
      <c r="L58" s="95"/>
      <c r="M58" s="55"/>
      <c r="N58" s="38"/>
      <c r="O58" s="154">
        <f>F58+H58+J58+L58</f>
        <v>0</v>
      </c>
      <c r="P58" s="155">
        <f aca="true" t="shared" si="6" ref="P58:P110">G58+I58+K58+M58</f>
        <v>0</v>
      </c>
      <c r="Q58" s="3"/>
      <c r="R58" s="3"/>
      <c r="S58" s="3"/>
    </row>
    <row r="59" spans="1:19" ht="12.75" customHeight="1">
      <c r="A59" s="169"/>
      <c r="B59" s="178"/>
      <c r="C59" s="6" t="s">
        <v>32</v>
      </c>
      <c r="D59" s="94">
        <v>110</v>
      </c>
      <c r="E59" s="84">
        <v>110</v>
      </c>
      <c r="F59" s="97"/>
      <c r="G59" s="97"/>
      <c r="H59" s="97">
        <v>55</v>
      </c>
      <c r="I59" s="97"/>
      <c r="J59" s="97">
        <v>55</v>
      </c>
      <c r="K59" s="97"/>
      <c r="L59" s="95"/>
      <c r="M59" s="55"/>
      <c r="N59" s="38"/>
      <c r="O59" s="154">
        <f>F59+H59+J59+L59</f>
        <v>110</v>
      </c>
      <c r="P59" s="155">
        <f t="shared" si="6"/>
        <v>0</v>
      </c>
      <c r="Q59" s="3"/>
      <c r="R59" s="3"/>
      <c r="S59" s="3"/>
    </row>
    <row r="60" spans="1:19" ht="14.25" customHeight="1">
      <c r="A60" s="170"/>
      <c r="B60" s="178"/>
      <c r="C60" s="6" t="s">
        <v>33</v>
      </c>
      <c r="D60" s="94"/>
      <c r="E60" s="84"/>
      <c r="F60" s="97"/>
      <c r="G60" s="97"/>
      <c r="H60" s="97"/>
      <c r="I60" s="97"/>
      <c r="J60" s="97"/>
      <c r="K60" s="119"/>
      <c r="L60" s="95"/>
      <c r="M60" s="55"/>
      <c r="N60" s="38"/>
      <c r="O60" s="154">
        <f>F60+H60+J60+L60</f>
        <v>0</v>
      </c>
      <c r="P60" s="155">
        <f t="shared" si="6"/>
        <v>0</v>
      </c>
      <c r="Q60" s="3"/>
      <c r="R60" s="3"/>
      <c r="S60" s="3"/>
    </row>
    <row r="61" spans="1:19" ht="67.5" customHeight="1">
      <c r="A61" s="168">
        <v>3</v>
      </c>
      <c r="B61" s="178"/>
      <c r="C61" s="12" t="s">
        <v>76</v>
      </c>
      <c r="D61" s="94"/>
      <c r="E61" s="94"/>
      <c r="F61" s="94"/>
      <c r="G61" s="94"/>
      <c r="H61" s="94"/>
      <c r="I61" s="94"/>
      <c r="J61" s="94"/>
      <c r="K61" s="94"/>
      <c r="L61" s="95"/>
      <c r="M61" s="55"/>
      <c r="N61" s="38"/>
      <c r="O61" s="154">
        <f>F61+H61+J61+L61</f>
        <v>0</v>
      </c>
      <c r="P61" s="155">
        <f t="shared" si="6"/>
        <v>0</v>
      </c>
      <c r="Q61" s="3"/>
      <c r="R61" s="3"/>
      <c r="S61" s="3"/>
    </row>
    <row r="62" spans="1:19" ht="21.75" customHeight="1">
      <c r="A62" s="169"/>
      <c r="B62" s="178"/>
      <c r="C62" s="6" t="s">
        <v>31</v>
      </c>
      <c r="D62" s="84"/>
      <c r="E62" s="84"/>
      <c r="F62" s="84"/>
      <c r="G62" s="94"/>
      <c r="H62" s="94"/>
      <c r="I62" s="94"/>
      <c r="J62" s="94"/>
      <c r="K62" s="94"/>
      <c r="L62" s="95"/>
      <c r="M62" s="55"/>
      <c r="N62" s="38"/>
      <c r="O62" s="154">
        <f>F62+H62+J62+L62</f>
        <v>0</v>
      </c>
      <c r="P62" s="155">
        <f t="shared" si="6"/>
        <v>0</v>
      </c>
      <c r="Q62" s="3"/>
      <c r="R62" s="3"/>
      <c r="S62" s="3"/>
    </row>
    <row r="63" spans="1:19" ht="15.75" customHeight="1">
      <c r="A63" s="169"/>
      <c r="B63" s="178"/>
      <c r="C63" s="6" t="s">
        <v>32</v>
      </c>
      <c r="D63" s="94">
        <v>5</v>
      </c>
      <c r="E63" s="94">
        <v>5</v>
      </c>
      <c r="F63" s="94"/>
      <c r="G63" s="94"/>
      <c r="H63" s="94">
        <v>5</v>
      </c>
      <c r="I63" s="94"/>
      <c r="J63" s="94"/>
      <c r="K63" s="94"/>
      <c r="L63" s="95"/>
      <c r="M63" s="109"/>
      <c r="N63" s="38"/>
      <c r="O63" s="154">
        <f>F63+H63+J63+L63</f>
        <v>5</v>
      </c>
      <c r="P63" s="155">
        <f t="shared" si="6"/>
        <v>0</v>
      </c>
      <c r="Q63" s="3"/>
      <c r="R63" s="3"/>
      <c r="S63" s="3"/>
    </row>
    <row r="64" spans="1:19" ht="15.75" customHeight="1">
      <c r="A64" s="169"/>
      <c r="B64" s="178"/>
      <c r="C64" s="6" t="s">
        <v>33</v>
      </c>
      <c r="D64" s="84"/>
      <c r="E64" s="84"/>
      <c r="F64" s="84"/>
      <c r="G64" s="94"/>
      <c r="H64" s="94"/>
      <c r="I64" s="94"/>
      <c r="J64" s="94"/>
      <c r="K64" s="94"/>
      <c r="L64" s="95"/>
      <c r="M64" s="55"/>
      <c r="N64" s="38"/>
      <c r="O64" s="154">
        <f>F64+H64+J64+L64</f>
        <v>0</v>
      </c>
      <c r="P64" s="155">
        <f t="shared" si="6"/>
        <v>0</v>
      </c>
      <c r="Q64" s="3"/>
      <c r="R64" s="3"/>
      <c r="S64" s="3"/>
    </row>
    <row r="65" spans="1:19" ht="29.25" customHeight="1">
      <c r="A65" s="169"/>
      <c r="B65" s="178"/>
      <c r="C65" s="12" t="s">
        <v>36</v>
      </c>
      <c r="D65" s="94">
        <f>D67+D68</f>
        <v>147.3</v>
      </c>
      <c r="E65" s="94">
        <f>E67+E68</f>
        <v>147.3</v>
      </c>
      <c r="F65" s="94"/>
      <c r="G65" s="94"/>
      <c r="H65" s="94"/>
      <c r="I65" s="94"/>
      <c r="J65" s="94"/>
      <c r="K65" s="94"/>
      <c r="L65" s="95"/>
      <c r="M65" s="55"/>
      <c r="N65" s="38"/>
      <c r="O65" s="154">
        <f>F65+H65+J65+L65</f>
        <v>0</v>
      </c>
      <c r="P65" s="155">
        <f t="shared" si="6"/>
        <v>0</v>
      </c>
      <c r="Q65" s="3"/>
      <c r="R65" s="3"/>
      <c r="S65" s="3"/>
    </row>
    <row r="66" spans="1:19" ht="23.25" customHeight="1">
      <c r="A66" s="169"/>
      <c r="B66" s="178"/>
      <c r="C66" s="6" t="s">
        <v>31</v>
      </c>
      <c r="D66" s="84"/>
      <c r="E66" s="84"/>
      <c r="F66" s="84"/>
      <c r="G66" s="94"/>
      <c r="H66" s="94"/>
      <c r="I66" s="94"/>
      <c r="J66" s="94"/>
      <c r="K66" s="94"/>
      <c r="L66" s="95"/>
      <c r="M66" s="55"/>
      <c r="N66" s="38"/>
      <c r="O66" s="154">
        <f>F66+H66+J66+L66</f>
        <v>0</v>
      </c>
      <c r="P66" s="155">
        <f t="shared" si="6"/>
        <v>0</v>
      </c>
      <c r="Q66" s="3"/>
      <c r="R66" s="3"/>
      <c r="S66" s="3"/>
    </row>
    <row r="67" spans="1:19" ht="15" customHeight="1">
      <c r="A67" s="169"/>
      <c r="B67" s="178"/>
      <c r="C67" s="6" t="s">
        <v>32</v>
      </c>
      <c r="D67" s="94">
        <v>0</v>
      </c>
      <c r="E67" s="94">
        <v>0</v>
      </c>
      <c r="F67" s="94"/>
      <c r="G67" s="84"/>
      <c r="H67" s="97"/>
      <c r="I67" s="84"/>
      <c r="J67" s="97"/>
      <c r="K67" s="55"/>
      <c r="L67" s="95"/>
      <c r="M67" s="55"/>
      <c r="N67" s="38"/>
      <c r="O67" s="154">
        <f>F67+H67+J67+L67</f>
        <v>0</v>
      </c>
      <c r="P67" s="155">
        <f t="shared" si="6"/>
        <v>0</v>
      </c>
      <c r="Q67" s="3"/>
      <c r="R67" s="3"/>
      <c r="S67" s="3"/>
    </row>
    <row r="68" spans="1:19" ht="16.5" customHeight="1">
      <c r="A68" s="169"/>
      <c r="B68" s="178"/>
      <c r="C68" s="6" t="s">
        <v>70</v>
      </c>
      <c r="D68" s="84">
        <v>147.3</v>
      </c>
      <c r="E68" s="94">
        <v>147.3</v>
      </c>
      <c r="F68" s="94"/>
      <c r="G68" s="84"/>
      <c r="H68" s="97">
        <v>49.1</v>
      </c>
      <c r="I68" s="84"/>
      <c r="J68" s="97">
        <v>49.1</v>
      </c>
      <c r="K68" s="55"/>
      <c r="L68" s="95">
        <v>49.1</v>
      </c>
      <c r="M68" s="55"/>
      <c r="N68" s="38"/>
      <c r="O68" s="154">
        <f>F68+H68+J68+L68</f>
        <v>147.3</v>
      </c>
      <c r="P68" s="155">
        <f t="shared" si="6"/>
        <v>0</v>
      </c>
      <c r="Q68" s="3"/>
      <c r="R68" s="3"/>
      <c r="S68" s="3"/>
    </row>
    <row r="69" spans="1:19" ht="16.5" customHeight="1">
      <c r="A69" s="169"/>
      <c r="B69" s="178"/>
      <c r="C69" s="12" t="s">
        <v>93</v>
      </c>
      <c r="D69" s="84">
        <v>300</v>
      </c>
      <c r="E69" s="94">
        <f>E72</f>
        <v>300</v>
      </c>
      <c r="F69" s="94"/>
      <c r="G69" s="84"/>
      <c r="H69" s="97"/>
      <c r="I69" s="84"/>
      <c r="J69" s="97"/>
      <c r="K69" s="55"/>
      <c r="L69" s="95"/>
      <c r="M69" s="55"/>
      <c r="N69" s="38"/>
      <c r="O69" s="154"/>
      <c r="P69" s="155"/>
      <c r="Q69" s="3"/>
      <c r="R69" s="3"/>
      <c r="S69" s="3"/>
    </row>
    <row r="70" spans="1:19" ht="16.5" customHeight="1">
      <c r="A70" s="169"/>
      <c r="B70" s="178"/>
      <c r="C70" s="6" t="s">
        <v>31</v>
      </c>
      <c r="D70" s="84"/>
      <c r="E70" s="94"/>
      <c r="F70" s="94"/>
      <c r="G70" s="84"/>
      <c r="H70" s="97"/>
      <c r="I70" s="84"/>
      <c r="J70" s="97"/>
      <c r="K70" s="55"/>
      <c r="L70" s="95"/>
      <c r="M70" s="55"/>
      <c r="N70" s="38"/>
      <c r="O70" s="154"/>
      <c r="P70" s="155"/>
      <c r="Q70" s="3"/>
      <c r="R70" s="3"/>
      <c r="S70" s="3"/>
    </row>
    <row r="71" spans="1:19" ht="16.5" customHeight="1">
      <c r="A71" s="169"/>
      <c r="B71" s="178"/>
      <c r="C71" s="6" t="s">
        <v>32</v>
      </c>
      <c r="D71" s="84"/>
      <c r="E71" s="94"/>
      <c r="F71" s="94"/>
      <c r="G71" s="84"/>
      <c r="H71" s="97"/>
      <c r="I71" s="84"/>
      <c r="J71" s="97"/>
      <c r="K71" s="55"/>
      <c r="L71" s="95"/>
      <c r="M71" s="55"/>
      <c r="N71" s="38"/>
      <c r="O71" s="154"/>
      <c r="P71" s="155"/>
      <c r="Q71" s="3"/>
      <c r="R71" s="3"/>
      <c r="S71" s="3"/>
    </row>
    <row r="72" spans="1:19" ht="16.5" customHeight="1">
      <c r="A72" s="169"/>
      <c r="B72" s="178"/>
      <c r="C72" s="6" t="s">
        <v>70</v>
      </c>
      <c r="D72" s="84">
        <v>300</v>
      </c>
      <c r="E72" s="94">
        <v>300</v>
      </c>
      <c r="F72" s="94">
        <v>50</v>
      </c>
      <c r="G72" s="84">
        <v>50</v>
      </c>
      <c r="H72" s="97">
        <v>100</v>
      </c>
      <c r="I72" s="84"/>
      <c r="J72" s="97">
        <v>75</v>
      </c>
      <c r="K72" s="55"/>
      <c r="L72" s="95">
        <v>75</v>
      </c>
      <c r="M72" s="55"/>
      <c r="N72" s="38"/>
      <c r="O72" s="154">
        <f>F72+H72+J72+L72</f>
        <v>300</v>
      </c>
      <c r="P72" s="155">
        <f>G72+I72+K72+M72</f>
        <v>50</v>
      </c>
      <c r="Q72" s="3"/>
      <c r="R72" s="3"/>
      <c r="S72" s="3"/>
    </row>
    <row r="73" spans="1:19" ht="37.5" customHeight="1">
      <c r="A73" s="169"/>
      <c r="B73" s="178"/>
      <c r="C73" s="12" t="s">
        <v>69</v>
      </c>
      <c r="D73" s="84"/>
      <c r="E73" s="84"/>
      <c r="F73" s="84"/>
      <c r="G73" s="84"/>
      <c r="H73" s="94"/>
      <c r="I73" s="84"/>
      <c r="J73" s="94"/>
      <c r="K73" s="55"/>
      <c r="L73" s="95"/>
      <c r="M73" s="55"/>
      <c r="N73" s="38"/>
      <c r="O73" s="154">
        <f>F73+H73+J73+L73</f>
        <v>0</v>
      </c>
      <c r="P73" s="155">
        <f t="shared" si="6"/>
        <v>0</v>
      </c>
      <c r="Q73" s="3"/>
      <c r="R73" s="3"/>
      <c r="S73" s="3"/>
    </row>
    <row r="74" spans="1:19" ht="15.75" customHeight="1">
      <c r="A74" s="169"/>
      <c r="B74" s="178"/>
      <c r="C74" s="6" t="s">
        <v>31</v>
      </c>
      <c r="D74" s="84"/>
      <c r="E74" s="84"/>
      <c r="F74" s="84"/>
      <c r="G74" s="84"/>
      <c r="H74" s="94"/>
      <c r="I74" s="84"/>
      <c r="J74" s="94"/>
      <c r="K74" s="55"/>
      <c r="L74" s="95"/>
      <c r="M74" s="55"/>
      <c r="N74" s="38"/>
      <c r="O74" s="154">
        <f>F74+H74+J74+L74</f>
        <v>0</v>
      </c>
      <c r="P74" s="155">
        <f t="shared" si="6"/>
        <v>0</v>
      </c>
      <c r="Q74" s="3"/>
      <c r="R74" s="3"/>
      <c r="S74" s="3"/>
    </row>
    <row r="75" spans="1:19" ht="15" customHeight="1">
      <c r="A75" s="169"/>
      <c r="B75" s="178"/>
      <c r="C75" s="6" t="s">
        <v>32</v>
      </c>
      <c r="D75" s="84">
        <v>15</v>
      </c>
      <c r="E75" s="84">
        <v>15</v>
      </c>
      <c r="F75" s="84"/>
      <c r="G75" s="84"/>
      <c r="H75" s="94">
        <v>15</v>
      </c>
      <c r="I75" s="84"/>
      <c r="J75" s="94"/>
      <c r="K75" s="55"/>
      <c r="L75" s="95"/>
      <c r="M75" s="55"/>
      <c r="N75" s="38"/>
      <c r="O75" s="154">
        <f>F75+H75+J75+L75</f>
        <v>15</v>
      </c>
      <c r="P75" s="155">
        <f t="shared" si="6"/>
        <v>0</v>
      </c>
      <c r="Q75" s="3"/>
      <c r="R75" s="3"/>
      <c r="S75" s="3"/>
    </row>
    <row r="76" spans="1:19" ht="16.5" customHeight="1">
      <c r="A76" s="169"/>
      <c r="B76" s="178"/>
      <c r="C76" s="6" t="s">
        <v>33</v>
      </c>
      <c r="D76" s="84"/>
      <c r="E76" s="84"/>
      <c r="F76" s="84"/>
      <c r="G76" s="84"/>
      <c r="H76" s="94"/>
      <c r="I76" s="84"/>
      <c r="J76" s="94"/>
      <c r="K76" s="55"/>
      <c r="L76" s="95"/>
      <c r="M76" s="55"/>
      <c r="N76" s="38"/>
      <c r="O76" s="154">
        <f>F76+H76+J76+L76</f>
        <v>0</v>
      </c>
      <c r="P76" s="155">
        <f t="shared" si="6"/>
        <v>0</v>
      </c>
      <c r="Q76" s="3"/>
      <c r="R76" s="3"/>
      <c r="S76" s="3"/>
    </row>
    <row r="77" spans="1:19" ht="115.5" customHeight="1">
      <c r="A77" s="169"/>
      <c r="B77" s="178"/>
      <c r="C77" s="12" t="s">
        <v>37</v>
      </c>
      <c r="D77" s="94"/>
      <c r="E77" s="94"/>
      <c r="F77" s="94"/>
      <c r="G77" s="84"/>
      <c r="H77" s="94"/>
      <c r="I77" s="84"/>
      <c r="J77" s="94"/>
      <c r="K77" s="55"/>
      <c r="L77" s="95"/>
      <c r="M77" s="72"/>
      <c r="N77" s="159"/>
      <c r="O77" s="154">
        <f>F77+H77+J77+L77</f>
        <v>0</v>
      </c>
      <c r="P77" s="155">
        <f t="shared" si="6"/>
        <v>0</v>
      </c>
      <c r="Q77" s="3"/>
      <c r="R77" s="3"/>
      <c r="S77" s="3"/>
    </row>
    <row r="78" spans="1:19" ht="23.25" customHeight="1">
      <c r="A78" s="169"/>
      <c r="B78" s="178"/>
      <c r="C78" s="6" t="s">
        <v>31</v>
      </c>
      <c r="D78" s="84"/>
      <c r="E78" s="84"/>
      <c r="F78" s="84"/>
      <c r="G78" s="84"/>
      <c r="H78" s="97"/>
      <c r="I78" s="84"/>
      <c r="J78" s="97"/>
      <c r="K78" s="55"/>
      <c r="L78" s="95"/>
      <c r="M78" s="72"/>
      <c r="N78" s="38"/>
      <c r="O78" s="154">
        <f>F78+H78+J78+L78</f>
        <v>0</v>
      </c>
      <c r="P78" s="155">
        <f t="shared" si="6"/>
        <v>0</v>
      </c>
      <c r="Q78" s="3"/>
      <c r="R78" s="3"/>
      <c r="S78" s="3"/>
    </row>
    <row r="79" spans="1:19" ht="18" customHeight="1">
      <c r="A79" s="169"/>
      <c r="B79" s="178"/>
      <c r="C79" s="6" t="s">
        <v>32</v>
      </c>
      <c r="D79" s="94">
        <v>75</v>
      </c>
      <c r="E79" s="94">
        <v>75</v>
      </c>
      <c r="F79" s="94">
        <v>37.5</v>
      </c>
      <c r="G79" s="84">
        <v>37.5</v>
      </c>
      <c r="H79" s="97"/>
      <c r="I79" s="84"/>
      <c r="J79" s="97">
        <v>37.5</v>
      </c>
      <c r="K79" s="55"/>
      <c r="L79" s="95"/>
      <c r="M79" s="72"/>
      <c r="N79" s="38"/>
      <c r="O79" s="154">
        <f>F79+H79+J79+L79</f>
        <v>75</v>
      </c>
      <c r="P79" s="155">
        <f t="shared" si="6"/>
        <v>37.5</v>
      </c>
      <c r="Q79" s="3"/>
      <c r="R79" s="3"/>
      <c r="S79" s="3"/>
    </row>
    <row r="80" spans="1:19" ht="18" customHeight="1">
      <c r="A80" s="169"/>
      <c r="B80" s="178"/>
      <c r="C80" s="6" t="s">
        <v>33</v>
      </c>
      <c r="D80" s="84"/>
      <c r="E80" s="84"/>
      <c r="F80" s="84"/>
      <c r="G80" s="84"/>
      <c r="H80" s="97"/>
      <c r="I80" s="84"/>
      <c r="J80" s="97"/>
      <c r="K80" s="55"/>
      <c r="L80" s="95"/>
      <c r="M80" s="72"/>
      <c r="N80" s="38"/>
      <c r="O80" s="154">
        <f>F80+H80+J80+L80</f>
        <v>0</v>
      </c>
      <c r="P80" s="155">
        <f t="shared" si="6"/>
        <v>0</v>
      </c>
      <c r="Q80" s="3"/>
      <c r="R80" s="3"/>
      <c r="S80" s="3"/>
    </row>
    <row r="81" spans="1:19" ht="90" customHeight="1">
      <c r="A81" s="169"/>
      <c r="B81" s="178"/>
      <c r="C81" s="12" t="s">
        <v>77</v>
      </c>
      <c r="D81" s="84"/>
      <c r="E81" s="84"/>
      <c r="F81" s="84"/>
      <c r="G81" s="84"/>
      <c r="H81" s="97"/>
      <c r="I81" s="84"/>
      <c r="J81" s="97"/>
      <c r="K81" s="55"/>
      <c r="L81" s="95"/>
      <c r="M81" s="72"/>
      <c r="N81" s="38"/>
      <c r="O81" s="154">
        <f>F81+H81+J81+L81</f>
        <v>0</v>
      </c>
      <c r="P81" s="155">
        <f t="shared" si="6"/>
        <v>0</v>
      </c>
      <c r="Q81" s="3"/>
      <c r="R81" s="3"/>
      <c r="S81" s="3"/>
    </row>
    <row r="82" spans="1:19" ht="18" customHeight="1">
      <c r="A82" s="169"/>
      <c r="B82" s="178"/>
      <c r="C82" s="6" t="s">
        <v>31</v>
      </c>
      <c r="D82" s="84"/>
      <c r="E82" s="84"/>
      <c r="F82" s="84"/>
      <c r="G82" s="84"/>
      <c r="H82" s="97"/>
      <c r="I82" s="84"/>
      <c r="J82" s="97"/>
      <c r="K82" s="55"/>
      <c r="L82" s="95"/>
      <c r="M82" s="72"/>
      <c r="N82" s="38"/>
      <c r="O82" s="154">
        <f>F82+H82+J82+L82</f>
        <v>0</v>
      </c>
      <c r="P82" s="155">
        <f t="shared" si="6"/>
        <v>0</v>
      </c>
      <c r="Q82" s="3"/>
      <c r="R82" s="3"/>
      <c r="S82" s="3"/>
    </row>
    <row r="83" spans="1:19" ht="18" customHeight="1">
      <c r="A83" s="169"/>
      <c r="B83" s="178"/>
      <c r="C83" s="6" t="s">
        <v>32</v>
      </c>
      <c r="D83" s="84">
        <v>5</v>
      </c>
      <c r="E83" s="84">
        <v>5</v>
      </c>
      <c r="F83" s="84"/>
      <c r="G83" s="84"/>
      <c r="H83" s="97"/>
      <c r="I83" s="84"/>
      <c r="J83" s="97">
        <v>5</v>
      </c>
      <c r="K83" s="55"/>
      <c r="L83" s="95"/>
      <c r="M83" s="72"/>
      <c r="N83" s="38"/>
      <c r="O83" s="154">
        <f>F83+H83+J83+L83</f>
        <v>5</v>
      </c>
      <c r="P83" s="155">
        <f t="shared" si="6"/>
        <v>0</v>
      </c>
      <c r="Q83" s="3"/>
      <c r="R83" s="3"/>
      <c r="S83" s="3"/>
    </row>
    <row r="84" spans="1:19" ht="18" customHeight="1">
      <c r="A84" s="169"/>
      <c r="B84" s="178"/>
      <c r="C84" s="6" t="s">
        <v>33</v>
      </c>
      <c r="D84" s="84"/>
      <c r="E84" s="84"/>
      <c r="F84" s="84"/>
      <c r="G84" s="84"/>
      <c r="H84" s="97"/>
      <c r="I84" s="84"/>
      <c r="J84" s="97"/>
      <c r="K84" s="55"/>
      <c r="L84" s="95"/>
      <c r="M84" s="72"/>
      <c r="N84" s="38"/>
      <c r="O84" s="154">
        <f>F84+H84+J84+L84</f>
        <v>0</v>
      </c>
      <c r="P84" s="155">
        <f t="shared" si="6"/>
        <v>0</v>
      </c>
      <c r="Q84" s="3"/>
      <c r="R84" s="3"/>
      <c r="S84" s="3"/>
    </row>
    <row r="85" spans="1:19" ht="33.75" customHeight="1">
      <c r="A85" s="169"/>
      <c r="B85" s="178"/>
      <c r="C85" s="12" t="s">
        <v>78</v>
      </c>
      <c r="D85" s="84"/>
      <c r="E85" s="84"/>
      <c r="F85" s="84"/>
      <c r="G85" s="84"/>
      <c r="H85" s="97"/>
      <c r="I85" s="84"/>
      <c r="J85" s="97"/>
      <c r="K85" s="55"/>
      <c r="L85" s="95"/>
      <c r="M85" s="72"/>
      <c r="N85" s="38"/>
      <c r="O85" s="154">
        <f>F85+H85+J85+L85</f>
        <v>0</v>
      </c>
      <c r="P85" s="155">
        <f t="shared" si="6"/>
        <v>0</v>
      </c>
      <c r="Q85" s="3"/>
      <c r="R85" s="3"/>
      <c r="S85" s="3"/>
    </row>
    <row r="86" spans="1:19" ht="18" customHeight="1">
      <c r="A86" s="169"/>
      <c r="B86" s="178"/>
      <c r="C86" s="6" t="s">
        <v>31</v>
      </c>
      <c r="D86" s="84"/>
      <c r="E86" s="84"/>
      <c r="F86" s="84"/>
      <c r="G86" s="84"/>
      <c r="H86" s="97"/>
      <c r="I86" s="84"/>
      <c r="J86" s="97"/>
      <c r="K86" s="55"/>
      <c r="L86" s="95"/>
      <c r="M86" s="72"/>
      <c r="N86" s="38"/>
      <c r="O86" s="154">
        <f>F86+H86+J86+L86</f>
        <v>0</v>
      </c>
      <c r="P86" s="155">
        <f t="shared" si="6"/>
        <v>0</v>
      </c>
      <c r="Q86" s="3"/>
      <c r="R86" s="3"/>
      <c r="S86" s="3"/>
    </row>
    <row r="87" spans="1:19" ht="18" customHeight="1">
      <c r="A87" s="169"/>
      <c r="B87" s="178"/>
      <c r="C87" s="6" t="s">
        <v>32</v>
      </c>
      <c r="D87" s="84">
        <v>12</v>
      </c>
      <c r="E87" s="84">
        <v>12</v>
      </c>
      <c r="F87" s="84"/>
      <c r="G87" s="84"/>
      <c r="H87" s="97">
        <v>12</v>
      </c>
      <c r="I87" s="84"/>
      <c r="J87" s="97"/>
      <c r="K87" s="55"/>
      <c r="L87" s="95"/>
      <c r="M87" s="72"/>
      <c r="N87" s="38"/>
      <c r="O87" s="154">
        <f>F87+H87+J87+L87</f>
        <v>12</v>
      </c>
      <c r="P87" s="155">
        <f t="shared" si="6"/>
        <v>0</v>
      </c>
      <c r="Q87" s="3"/>
      <c r="R87" s="3"/>
      <c r="S87" s="3"/>
    </row>
    <row r="88" spans="1:19" ht="18" customHeight="1">
      <c r="A88" s="169"/>
      <c r="B88" s="178"/>
      <c r="C88" s="6" t="s">
        <v>33</v>
      </c>
      <c r="D88" s="84"/>
      <c r="E88" s="84"/>
      <c r="F88" s="84"/>
      <c r="G88" s="84"/>
      <c r="H88" s="97"/>
      <c r="I88" s="84"/>
      <c r="J88" s="97"/>
      <c r="K88" s="55"/>
      <c r="L88" s="95"/>
      <c r="M88" s="72"/>
      <c r="N88" s="38"/>
      <c r="O88" s="154">
        <f>F88+H88+J88+L88</f>
        <v>0</v>
      </c>
      <c r="P88" s="155">
        <f t="shared" si="6"/>
        <v>0</v>
      </c>
      <c r="Q88" s="3"/>
      <c r="R88" s="3"/>
      <c r="S88" s="3"/>
    </row>
    <row r="89" spans="1:19" ht="32.25" customHeight="1">
      <c r="A89" s="169"/>
      <c r="B89" s="178"/>
      <c r="C89" s="12" t="s">
        <v>79</v>
      </c>
      <c r="D89" s="84"/>
      <c r="E89" s="84"/>
      <c r="F89" s="84"/>
      <c r="G89" s="84"/>
      <c r="H89" s="97"/>
      <c r="I89" s="84"/>
      <c r="J89" s="97"/>
      <c r="K89" s="55"/>
      <c r="L89" s="95"/>
      <c r="M89" s="72"/>
      <c r="N89" s="38"/>
      <c r="O89" s="154">
        <f>F89+H89+J89+L89</f>
        <v>0</v>
      </c>
      <c r="P89" s="155">
        <f t="shared" si="6"/>
        <v>0</v>
      </c>
      <c r="Q89" s="3"/>
      <c r="R89" s="3"/>
      <c r="S89" s="3"/>
    </row>
    <row r="90" spans="1:19" ht="18" customHeight="1">
      <c r="A90" s="169"/>
      <c r="B90" s="178"/>
      <c r="C90" s="6" t="s">
        <v>31</v>
      </c>
      <c r="D90" s="84"/>
      <c r="E90" s="84"/>
      <c r="F90" s="84"/>
      <c r="G90" s="84"/>
      <c r="H90" s="97"/>
      <c r="I90" s="84"/>
      <c r="J90" s="97"/>
      <c r="K90" s="55"/>
      <c r="L90" s="95"/>
      <c r="M90" s="72"/>
      <c r="N90" s="38"/>
      <c r="O90" s="154">
        <f>F90+H90+J90+L90</f>
        <v>0</v>
      </c>
      <c r="P90" s="155">
        <f t="shared" si="6"/>
        <v>0</v>
      </c>
      <c r="Q90" s="3"/>
      <c r="R90" s="3"/>
      <c r="S90" s="3"/>
    </row>
    <row r="91" spans="1:19" ht="18" customHeight="1">
      <c r="A91" s="169"/>
      <c r="B91" s="178"/>
      <c r="C91" s="6" t="s">
        <v>32</v>
      </c>
      <c r="D91" s="84">
        <v>5</v>
      </c>
      <c r="E91" s="84">
        <v>5</v>
      </c>
      <c r="F91" s="84"/>
      <c r="G91" s="84"/>
      <c r="H91" s="97">
        <v>5</v>
      </c>
      <c r="I91" s="84"/>
      <c r="J91" s="97"/>
      <c r="K91" s="55"/>
      <c r="L91" s="95"/>
      <c r="M91" s="72"/>
      <c r="N91" s="38"/>
      <c r="O91" s="154">
        <f>F91+H91+J91+L91</f>
        <v>5</v>
      </c>
      <c r="P91" s="155">
        <f t="shared" si="6"/>
        <v>0</v>
      </c>
      <c r="Q91" s="3"/>
      <c r="R91" s="3"/>
      <c r="S91" s="3"/>
    </row>
    <row r="92" spans="1:19" ht="18" customHeight="1">
      <c r="A92" s="169"/>
      <c r="B92" s="178"/>
      <c r="C92" s="6" t="s">
        <v>33</v>
      </c>
      <c r="D92" s="84"/>
      <c r="E92" s="84"/>
      <c r="F92" s="84"/>
      <c r="G92" s="84"/>
      <c r="H92" s="97"/>
      <c r="I92" s="84"/>
      <c r="J92" s="97"/>
      <c r="K92" s="55"/>
      <c r="L92" s="95"/>
      <c r="M92" s="72"/>
      <c r="N92" s="38"/>
      <c r="O92" s="154">
        <f>F92+H92+J92+L92</f>
        <v>0</v>
      </c>
      <c r="P92" s="155">
        <f t="shared" si="6"/>
        <v>0</v>
      </c>
      <c r="Q92" s="3"/>
      <c r="R92" s="3"/>
      <c r="S92" s="3"/>
    </row>
    <row r="93" spans="1:19" ht="36" customHeight="1">
      <c r="A93" s="169"/>
      <c r="B93" s="178"/>
      <c r="C93" s="12" t="s">
        <v>80</v>
      </c>
      <c r="D93" s="84"/>
      <c r="E93" s="84"/>
      <c r="F93" s="84"/>
      <c r="G93" s="84"/>
      <c r="H93" s="97"/>
      <c r="I93" s="84"/>
      <c r="J93" s="97"/>
      <c r="K93" s="55"/>
      <c r="L93" s="95"/>
      <c r="M93" s="72"/>
      <c r="N93" s="38"/>
      <c r="O93" s="154">
        <f>F93+H93+J93+L93</f>
        <v>0</v>
      </c>
      <c r="P93" s="155">
        <f t="shared" si="6"/>
        <v>0</v>
      </c>
      <c r="Q93" s="3"/>
      <c r="R93" s="3"/>
      <c r="S93" s="3"/>
    </row>
    <row r="94" spans="1:19" ht="18" customHeight="1">
      <c r="A94" s="169"/>
      <c r="B94" s="178"/>
      <c r="C94" s="6" t="s">
        <v>31</v>
      </c>
      <c r="D94" s="84"/>
      <c r="E94" s="84"/>
      <c r="F94" s="84"/>
      <c r="G94" s="84"/>
      <c r="H94" s="97"/>
      <c r="I94" s="84"/>
      <c r="J94" s="97"/>
      <c r="K94" s="55"/>
      <c r="L94" s="95"/>
      <c r="M94" s="72"/>
      <c r="N94" s="38"/>
      <c r="O94" s="154">
        <f>F94+H94+J94+L94</f>
        <v>0</v>
      </c>
      <c r="P94" s="155">
        <f t="shared" si="6"/>
        <v>0</v>
      </c>
      <c r="Q94" s="3"/>
      <c r="R94" s="3"/>
      <c r="S94" s="3"/>
    </row>
    <row r="95" spans="1:19" ht="18" customHeight="1">
      <c r="A95" s="169"/>
      <c r="B95" s="178"/>
      <c r="C95" s="6" t="s">
        <v>32</v>
      </c>
      <c r="D95" s="84">
        <v>5</v>
      </c>
      <c r="E95" s="84">
        <v>5</v>
      </c>
      <c r="F95" s="84"/>
      <c r="G95" s="84"/>
      <c r="H95" s="97">
        <v>5</v>
      </c>
      <c r="I95" s="84"/>
      <c r="J95" s="97"/>
      <c r="K95" s="55"/>
      <c r="L95" s="95"/>
      <c r="M95" s="72"/>
      <c r="N95" s="38"/>
      <c r="O95" s="154">
        <f>F95+H95+J95+L95</f>
        <v>5</v>
      </c>
      <c r="P95" s="155">
        <f t="shared" si="6"/>
        <v>0</v>
      </c>
      <c r="Q95" s="3"/>
      <c r="R95" s="3"/>
      <c r="S95" s="3"/>
    </row>
    <row r="96" spans="1:19" ht="18" customHeight="1">
      <c r="A96" s="169"/>
      <c r="B96" s="178"/>
      <c r="C96" s="6" t="s">
        <v>33</v>
      </c>
      <c r="D96" s="84"/>
      <c r="E96" s="84"/>
      <c r="F96" s="84"/>
      <c r="G96" s="84"/>
      <c r="H96" s="97"/>
      <c r="I96" s="84"/>
      <c r="J96" s="97"/>
      <c r="K96" s="55"/>
      <c r="L96" s="95"/>
      <c r="M96" s="72"/>
      <c r="N96" s="38"/>
      <c r="O96" s="154">
        <f>F96+H96+J96+L96</f>
        <v>0</v>
      </c>
      <c r="P96" s="155">
        <f t="shared" si="6"/>
        <v>0</v>
      </c>
      <c r="Q96" s="3"/>
      <c r="R96" s="3"/>
      <c r="S96" s="3"/>
    </row>
    <row r="97" spans="1:19" ht="36.75" customHeight="1">
      <c r="A97" s="169"/>
      <c r="B97" s="178"/>
      <c r="C97" s="12" t="s">
        <v>94</v>
      </c>
      <c r="D97" s="84"/>
      <c r="E97" s="84"/>
      <c r="F97" s="84"/>
      <c r="G97" s="84"/>
      <c r="H97" s="97"/>
      <c r="I97" s="84"/>
      <c r="J97" s="97"/>
      <c r="K97" s="55"/>
      <c r="L97" s="95"/>
      <c r="M97" s="72"/>
      <c r="N97" s="38"/>
      <c r="O97" s="154"/>
      <c r="P97" s="155"/>
      <c r="Q97" s="3"/>
      <c r="R97" s="3"/>
      <c r="S97" s="3"/>
    </row>
    <row r="98" spans="1:19" ht="18" customHeight="1">
      <c r="A98" s="169"/>
      <c r="B98" s="178"/>
      <c r="C98" s="6" t="s">
        <v>31</v>
      </c>
      <c r="D98" s="84"/>
      <c r="E98" s="84"/>
      <c r="F98" s="84"/>
      <c r="G98" s="84"/>
      <c r="H98" s="97"/>
      <c r="I98" s="84"/>
      <c r="J98" s="97"/>
      <c r="K98" s="55"/>
      <c r="L98" s="95"/>
      <c r="M98" s="72"/>
      <c r="N98" s="38"/>
      <c r="O98" s="154"/>
      <c r="P98" s="155"/>
      <c r="Q98" s="3"/>
      <c r="R98" s="3"/>
      <c r="S98" s="3"/>
    </row>
    <row r="99" spans="1:19" ht="18" customHeight="1">
      <c r="A99" s="169"/>
      <c r="B99" s="178"/>
      <c r="C99" s="6" t="s">
        <v>32</v>
      </c>
      <c r="D99" s="84">
        <v>10</v>
      </c>
      <c r="E99" s="84">
        <v>10</v>
      </c>
      <c r="F99" s="84"/>
      <c r="G99" s="84"/>
      <c r="H99" s="97">
        <v>10</v>
      </c>
      <c r="I99" s="84"/>
      <c r="J99" s="97"/>
      <c r="K99" s="55"/>
      <c r="L99" s="95"/>
      <c r="M99" s="72"/>
      <c r="N99" s="38"/>
      <c r="O99" s="154"/>
      <c r="P99" s="155"/>
      <c r="Q99" s="3"/>
      <c r="R99" s="3"/>
      <c r="S99" s="3"/>
    </row>
    <row r="100" spans="1:19" ht="18" customHeight="1">
      <c r="A100" s="169"/>
      <c r="B100" s="178"/>
      <c r="C100" s="6" t="s">
        <v>33</v>
      </c>
      <c r="D100" s="84"/>
      <c r="E100" s="84"/>
      <c r="F100" s="84"/>
      <c r="G100" s="84"/>
      <c r="H100" s="97"/>
      <c r="I100" s="84"/>
      <c r="J100" s="97"/>
      <c r="K100" s="55"/>
      <c r="L100" s="95"/>
      <c r="M100" s="72"/>
      <c r="N100" s="38"/>
      <c r="O100" s="154"/>
      <c r="P100" s="155"/>
      <c r="Q100" s="3"/>
      <c r="R100" s="3"/>
      <c r="S100" s="3"/>
    </row>
    <row r="101" spans="1:19" ht="70.5" customHeight="1">
      <c r="A101" s="169"/>
      <c r="B101" s="178"/>
      <c r="C101" s="12" t="s">
        <v>81</v>
      </c>
      <c r="D101" s="84"/>
      <c r="E101" s="84"/>
      <c r="F101" s="84"/>
      <c r="G101" s="84"/>
      <c r="H101" s="97"/>
      <c r="I101" s="84"/>
      <c r="J101" s="97"/>
      <c r="K101" s="55"/>
      <c r="L101" s="95"/>
      <c r="M101" s="72"/>
      <c r="N101" s="38"/>
      <c r="O101" s="154">
        <f>F101+H101+J101+L101</f>
        <v>0</v>
      </c>
      <c r="P101" s="155">
        <f t="shared" si="6"/>
        <v>0</v>
      </c>
      <c r="Q101" s="3"/>
      <c r="R101" s="3"/>
      <c r="S101" s="3"/>
    </row>
    <row r="102" spans="1:19" ht="18" customHeight="1">
      <c r="A102" s="169"/>
      <c r="B102" s="178"/>
      <c r="C102" s="6" t="s">
        <v>31</v>
      </c>
      <c r="D102" s="84"/>
      <c r="E102" s="84"/>
      <c r="F102" s="84"/>
      <c r="G102" s="84"/>
      <c r="H102" s="97"/>
      <c r="I102" s="84"/>
      <c r="J102" s="97"/>
      <c r="K102" s="55"/>
      <c r="L102" s="95"/>
      <c r="M102" s="72"/>
      <c r="N102" s="38"/>
      <c r="O102" s="154">
        <f>F102+H102+J102+L102</f>
        <v>0</v>
      </c>
      <c r="P102" s="155">
        <f t="shared" si="6"/>
        <v>0</v>
      </c>
      <c r="Q102" s="3"/>
      <c r="R102" s="3"/>
      <c r="S102" s="3"/>
    </row>
    <row r="103" spans="1:19" ht="18" customHeight="1">
      <c r="A103" s="169"/>
      <c r="B103" s="178"/>
      <c r="C103" s="6" t="s">
        <v>32</v>
      </c>
      <c r="D103" s="84">
        <v>7</v>
      </c>
      <c r="E103" s="84">
        <v>7</v>
      </c>
      <c r="F103" s="84"/>
      <c r="G103" s="84"/>
      <c r="H103" s="97"/>
      <c r="I103" s="84"/>
      <c r="J103" s="97">
        <v>7</v>
      </c>
      <c r="K103" s="55"/>
      <c r="L103" s="95"/>
      <c r="M103" s="72"/>
      <c r="N103" s="38"/>
      <c r="O103" s="154">
        <f>F103+H103+J103+L103</f>
        <v>7</v>
      </c>
      <c r="P103" s="155">
        <f t="shared" si="6"/>
        <v>0</v>
      </c>
      <c r="Q103" s="3"/>
      <c r="R103" s="3"/>
      <c r="S103" s="3"/>
    </row>
    <row r="104" spans="1:19" ht="18" customHeight="1">
      <c r="A104" s="169"/>
      <c r="B104" s="178"/>
      <c r="C104" s="6" t="s">
        <v>33</v>
      </c>
      <c r="D104" s="84"/>
      <c r="E104" s="84"/>
      <c r="F104" s="84"/>
      <c r="G104" s="84"/>
      <c r="H104" s="97"/>
      <c r="I104" s="84"/>
      <c r="J104" s="97"/>
      <c r="K104" s="55"/>
      <c r="L104" s="95"/>
      <c r="M104" s="72"/>
      <c r="N104" s="38"/>
      <c r="O104" s="154">
        <f>F104+H104+J104+L104</f>
        <v>0</v>
      </c>
      <c r="P104" s="155">
        <f t="shared" si="6"/>
        <v>0</v>
      </c>
      <c r="Q104" s="3"/>
      <c r="R104" s="3"/>
      <c r="S104" s="3"/>
    </row>
    <row r="105" spans="1:19" ht="69" customHeight="1">
      <c r="A105" s="169"/>
      <c r="B105" s="178"/>
      <c r="C105" s="12" t="s">
        <v>82</v>
      </c>
      <c r="D105" s="84"/>
      <c r="E105" s="84"/>
      <c r="F105" s="84"/>
      <c r="G105" s="84"/>
      <c r="H105" s="97"/>
      <c r="I105" s="84"/>
      <c r="J105" s="97"/>
      <c r="K105" s="55"/>
      <c r="L105" s="95"/>
      <c r="M105" s="72"/>
      <c r="N105" s="38"/>
      <c r="O105" s="154">
        <f>F105+H105+J105+L105</f>
        <v>0</v>
      </c>
      <c r="P105" s="155">
        <f t="shared" si="6"/>
        <v>0</v>
      </c>
      <c r="Q105" s="3"/>
      <c r="R105" s="3"/>
      <c r="S105" s="3"/>
    </row>
    <row r="106" spans="1:19" ht="18" customHeight="1">
      <c r="A106" s="169"/>
      <c r="B106" s="178"/>
      <c r="C106" s="6" t="s">
        <v>31</v>
      </c>
      <c r="D106" s="84"/>
      <c r="E106" s="84"/>
      <c r="F106" s="84"/>
      <c r="G106" s="84"/>
      <c r="H106" s="97"/>
      <c r="I106" s="84"/>
      <c r="J106" s="97"/>
      <c r="K106" s="55"/>
      <c r="L106" s="95"/>
      <c r="M106" s="72"/>
      <c r="N106" s="38"/>
      <c r="O106" s="154">
        <f>F106+H106+J106+L106</f>
        <v>0</v>
      </c>
      <c r="P106" s="155">
        <f t="shared" si="6"/>
        <v>0</v>
      </c>
      <c r="Q106" s="3"/>
      <c r="R106" s="3"/>
      <c r="S106" s="3"/>
    </row>
    <row r="107" spans="1:19" ht="18" customHeight="1">
      <c r="A107" s="169"/>
      <c r="B107" s="178"/>
      <c r="C107" s="6" t="s">
        <v>32</v>
      </c>
      <c r="D107" s="84">
        <v>5</v>
      </c>
      <c r="E107" s="84">
        <v>5</v>
      </c>
      <c r="F107" s="84"/>
      <c r="G107" s="84"/>
      <c r="H107" s="97">
        <v>5</v>
      </c>
      <c r="I107" s="84"/>
      <c r="J107" s="97"/>
      <c r="K107" s="55"/>
      <c r="L107" s="95"/>
      <c r="M107" s="72"/>
      <c r="N107" s="38"/>
      <c r="O107" s="154">
        <f>F107+H107+J107+L107</f>
        <v>5</v>
      </c>
      <c r="P107" s="155">
        <f t="shared" si="6"/>
        <v>0</v>
      </c>
      <c r="Q107" s="3"/>
      <c r="R107" s="3"/>
      <c r="S107" s="3"/>
    </row>
    <row r="108" spans="1:19" ht="18" customHeight="1">
      <c r="A108" s="169"/>
      <c r="B108" s="178"/>
      <c r="C108" s="6" t="s">
        <v>33</v>
      </c>
      <c r="D108" s="84"/>
      <c r="E108" s="84"/>
      <c r="F108" s="84"/>
      <c r="G108" s="84"/>
      <c r="H108" s="97"/>
      <c r="I108" s="84"/>
      <c r="J108" s="97"/>
      <c r="K108" s="55"/>
      <c r="L108" s="95"/>
      <c r="M108" s="72"/>
      <c r="N108" s="38"/>
      <c r="O108" s="154">
        <f>F108+H108+J108+L108</f>
        <v>0</v>
      </c>
      <c r="P108" s="155">
        <f t="shared" si="6"/>
        <v>0</v>
      </c>
      <c r="Q108" s="3"/>
      <c r="R108" s="3"/>
      <c r="S108" s="3"/>
    </row>
    <row r="109" spans="1:19" ht="72" customHeight="1">
      <c r="A109" s="169"/>
      <c r="B109" s="178"/>
      <c r="C109" s="22" t="s">
        <v>109</v>
      </c>
      <c r="D109" s="92">
        <f>D111</f>
        <v>153.2</v>
      </c>
      <c r="E109" s="92">
        <f>E111</f>
        <v>153.2</v>
      </c>
      <c r="F109" s="91">
        <f aca="true" t="shared" si="7" ref="F109:L109">F111</f>
        <v>38.3</v>
      </c>
      <c r="G109" s="92">
        <f t="shared" si="7"/>
        <v>38.3</v>
      </c>
      <c r="H109" s="92">
        <f t="shared" si="7"/>
        <v>38.3</v>
      </c>
      <c r="I109" s="92">
        <f t="shared" si="7"/>
        <v>0</v>
      </c>
      <c r="J109" s="92">
        <f t="shared" si="7"/>
        <v>38.3</v>
      </c>
      <c r="K109" s="92">
        <f t="shared" si="7"/>
        <v>0</v>
      </c>
      <c r="L109" s="93">
        <f t="shared" si="7"/>
        <v>38.3</v>
      </c>
      <c r="M109" s="91">
        <f>M111</f>
        <v>0</v>
      </c>
      <c r="N109" s="62"/>
      <c r="O109" s="154">
        <f aca="true" t="shared" si="8" ref="O109:O146">F109+H109+J109+L109</f>
        <v>153.2</v>
      </c>
      <c r="P109" s="155">
        <f t="shared" si="6"/>
        <v>38.3</v>
      </c>
      <c r="Q109" s="3"/>
      <c r="R109" s="3"/>
      <c r="S109" s="3"/>
    </row>
    <row r="110" spans="1:19" ht="22.5" customHeight="1">
      <c r="A110" s="169"/>
      <c r="B110" s="178"/>
      <c r="C110" s="6" t="s">
        <v>31</v>
      </c>
      <c r="D110" s="94"/>
      <c r="E110" s="94"/>
      <c r="F110" s="84"/>
      <c r="G110" s="94"/>
      <c r="H110" s="94"/>
      <c r="I110" s="94"/>
      <c r="J110" s="94"/>
      <c r="K110" s="94"/>
      <c r="L110" s="95"/>
      <c r="M110" s="72"/>
      <c r="N110" s="61"/>
      <c r="O110" s="154">
        <f>F110+H110+J110+L110</f>
        <v>0</v>
      </c>
      <c r="P110" s="155">
        <f t="shared" si="6"/>
        <v>0</v>
      </c>
      <c r="Q110" s="3"/>
      <c r="R110" s="3"/>
      <c r="S110" s="3"/>
    </row>
    <row r="111" spans="1:19" ht="15" customHeight="1">
      <c r="A111" s="169"/>
      <c r="B111" s="178"/>
      <c r="C111" s="6" t="s">
        <v>32</v>
      </c>
      <c r="D111" s="94">
        <f>D115</f>
        <v>153.2</v>
      </c>
      <c r="E111" s="94">
        <f>E115</f>
        <v>153.2</v>
      </c>
      <c r="F111" s="84">
        <f>F115</f>
        <v>38.3</v>
      </c>
      <c r="G111" s="94">
        <f>G115</f>
        <v>38.3</v>
      </c>
      <c r="H111" s="94">
        <f>H115</f>
        <v>38.3</v>
      </c>
      <c r="I111" s="94"/>
      <c r="J111" s="94">
        <f>J115</f>
        <v>38.3</v>
      </c>
      <c r="K111" s="94"/>
      <c r="L111" s="95">
        <f>L115</f>
        <v>38.3</v>
      </c>
      <c r="M111" s="72"/>
      <c r="N111" s="61"/>
      <c r="O111" s="154">
        <f t="shared" si="8"/>
        <v>153.2</v>
      </c>
      <c r="P111" s="155">
        <f aca="true" t="shared" si="9" ref="P111:P146">G111+I111+K111+M111</f>
        <v>38.3</v>
      </c>
      <c r="Q111" s="3"/>
      <c r="R111" s="3"/>
      <c r="S111" s="3"/>
    </row>
    <row r="112" spans="1:19" ht="16.5" customHeight="1">
      <c r="A112" s="169"/>
      <c r="B112" s="178"/>
      <c r="C112" s="6" t="s">
        <v>33</v>
      </c>
      <c r="D112" s="94"/>
      <c r="E112" s="94"/>
      <c r="F112" s="84"/>
      <c r="G112" s="94"/>
      <c r="H112" s="94"/>
      <c r="I112" s="94"/>
      <c r="J112" s="94"/>
      <c r="K112" s="94"/>
      <c r="L112" s="95"/>
      <c r="M112" s="72"/>
      <c r="N112" s="61"/>
      <c r="O112" s="154">
        <f t="shared" si="8"/>
        <v>0</v>
      </c>
      <c r="P112" s="155">
        <f t="shared" si="9"/>
        <v>0</v>
      </c>
      <c r="Q112" s="3"/>
      <c r="R112" s="3"/>
      <c r="S112" s="3"/>
    </row>
    <row r="113" spans="1:19" ht="99" customHeight="1">
      <c r="A113" s="169"/>
      <c r="B113" s="178"/>
      <c r="C113" s="12" t="s">
        <v>38</v>
      </c>
      <c r="D113" s="94"/>
      <c r="E113" s="94"/>
      <c r="F113" s="84"/>
      <c r="G113" s="94"/>
      <c r="H113" s="84"/>
      <c r="I113" s="94"/>
      <c r="J113" s="84"/>
      <c r="K113" s="94"/>
      <c r="L113" s="84"/>
      <c r="M113" s="72"/>
      <c r="N113" s="96"/>
      <c r="O113" s="154">
        <f t="shared" si="8"/>
        <v>0</v>
      </c>
      <c r="P113" s="155">
        <f t="shared" si="9"/>
        <v>0</v>
      </c>
      <c r="Q113" s="3"/>
      <c r="R113" s="3"/>
      <c r="S113" s="3"/>
    </row>
    <row r="114" spans="1:19" ht="22.5" customHeight="1">
      <c r="A114" s="169"/>
      <c r="B114" s="178"/>
      <c r="C114" s="6" t="s">
        <v>31</v>
      </c>
      <c r="D114" s="94"/>
      <c r="E114" s="94"/>
      <c r="F114" s="84"/>
      <c r="G114" s="94"/>
      <c r="H114" s="94"/>
      <c r="I114" s="94"/>
      <c r="J114" s="94"/>
      <c r="K114" s="94"/>
      <c r="L114" s="95"/>
      <c r="M114" s="72"/>
      <c r="N114" s="96"/>
      <c r="O114" s="154">
        <f t="shared" si="8"/>
        <v>0</v>
      </c>
      <c r="P114" s="155">
        <f t="shared" si="9"/>
        <v>0</v>
      </c>
      <c r="Q114" s="3"/>
      <c r="R114" s="3"/>
      <c r="S114" s="3"/>
    </row>
    <row r="115" spans="1:19" ht="15" customHeight="1">
      <c r="A115" s="169"/>
      <c r="B115" s="178"/>
      <c r="C115" s="6" t="s">
        <v>32</v>
      </c>
      <c r="D115" s="84">
        <v>153.2</v>
      </c>
      <c r="E115" s="94">
        <v>153.2</v>
      </c>
      <c r="F115" s="84">
        <v>38.3</v>
      </c>
      <c r="G115" s="94">
        <v>38.3</v>
      </c>
      <c r="H115" s="84">
        <v>38.3</v>
      </c>
      <c r="I115" s="94"/>
      <c r="J115" s="84">
        <v>38.3</v>
      </c>
      <c r="K115" s="94"/>
      <c r="L115" s="84">
        <v>38.3</v>
      </c>
      <c r="M115" s="72"/>
      <c r="N115" s="96"/>
      <c r="O115" s="154">
        <f t="shared" si="8"/>
        <v>153.2</v>
      </c>
      <c r="P115" s="155">
        <f t="shared" si="9"/>
        <v>38.3</v>
      </c>
      <c r="Q115" s="3"/>
      <c r="R115" s="3"/>
      <c r="S115" s="3"/>
    </row>
    <row r="116" spans="1:19" ht="16.5" customHeight="1">
      <c r="A116" s="169"/>
      <c r="B116" s="178"/>
      <c r="C116" s="6" t="s">
        <v>33</v>
      </c>
      <c r="D116" s="84"/>
      <c r="E116" s="84"/>
      <c r="F116" s="84"/>
      <c r="G116" s="84"/>
      <c r="H116" s="97"/>
      <c r="I116" s="84"/>
      <c r="J116" s="97"/>
      <c r="K116" s="94"/>
      <c r="L116" s="95"/>
      <c r="M116" s="72"/>
      <c r="N116" s="96"/>
      <c r="O116" s="154">
        <f t="shared" si="8"/>
        <v>0</v>
      </c>
      <c r="P116" s="155">
        <f t="shared" si="9"/>
        <v>0</v>
      </c>
      <c r="Q116" s="3"/>
      <c r="R116" s="3"/>
      <c r="S116" s="3"/>
    </row>
    <row r="117" spans="1:19" ht="74.25" customHeight="1">
      <c r="A117" s="169"/>
      <c r="B117" s="178"/>
      <c r="C117" s="22" t="s">
        <v>110</v>
      </c>
      <c r="D117" s="92">
        <f>D123+D127+D131</f>
        <v>100</v>
      </c>
      <c r="E117" s="91">
        <f>E121+E125+E129</f>
        <v>0</v>
      </c>
      <c r="F117" s="92">
        <f>F119</f>
        <v>0</v>
      </c>
      <c r="G117" s="92">
        <f>G119</f>
        <v>0</v>
      </c>
      <c r="H117" s="92">
        <f>H119</f>
        <v>55</v>
      </c>
      <c r="I117" s="92">
        <f>I119</f>
        <v>0</v>
      </c>
      <c r="J117" s="92">
        <f>J119</f>
        <v>35</v>
      </c>
      <c r="K117" s="92"/>
      <c r="L117" s="93">
        <f>L119</f>
        <v>10</v>
      </c>
      <c r="M117" s="92">
        <f>M119</f>
        <v>0</v>
      </c>
      <c r="N117" s="62"/>
      <c r="O117" s="156">
        <f t="shared" si="8"/>
        <v>100</v>
      </c>
      <c r="P117" s="157">
        <f t="shared" si="9"/>
        <v>0</v>
      </c>
      <c r="Q117" s="3"/>
      <c r="R117" s="3"/>
      <c r="S117" s="3"/>
    </row>
    <row r="118" spans="1:19" ht="21.75" customHeight="1">
      <c r="A118" s="169"/>
      <c r="B118" s="178"/>
      <c r="C118" s="6" t="s">
        <v>31</v>
      </c>
      <c r="D118" s="94"/>
      <c r="E118" s="84"/>
      <c r="F118" s="94"/>
      <c r="G118" s="94"/>
      <c r="H118" s="94"/>
      <c r="I118" s="94"/>
      <c r="J118" s="94"/>
      <c r="K118" s="119"/>
      <c r="L118" s="95"/>
      <c r="M118" s="120"/>
      <c r="N118" s="61"/>
      <c r="O118" s="154">
        <f t="shared" si="8"/>
        <v>0</v>
      </c>
      <c r="P118" s="155">
        <f t="shared" si="9"/>
        <v>0</v>
      </c>
      <c r="Q118" s="3"/>
      <c r="R118" s="3"/>
      <c r="S118" s="3"/>
    </row>
    <row r="119" spans="1:19" ht="15" customHeight="1">
      <c r="A119" s="169"/>
      <c r="B119" s="178"/>
      <c r="C119" s="6" t="s">
        <v>32</v>
      </c>
      <c r="D119" s="94">
        <f>D123+D127+D131</f>
        <v>100</v>
      </c>
      <c r="E119" s="84">
        <f>E123+E127+E131</f>
        <v>100</v>
      </c>
      <c r="F119" s="94">
        <f>F123+F127+F131</f>
        <v>0</v>
      </c>
      <c r="G119" s="94">
        <f>G123+G127+G131</f>
        <v>0</v>
      </c>
      <c r="H119" s="94">
        <f>H123+H127+H131</f>
        <v>55</v>
      </c>
      <c r="I119" s="94">
        <f>I131</f>
        <v>0</v>
      </c>
      <c r="J119" s="94">
        <f>J123+J127+J131</f>
        <v>35</v>
      </c>
      <c r="K119" s="94"/>
      <c r="L119" s="95">
        <f>L123+L127+L131</f>
        <v>10</v>
      </c>
      <c r="M119" s="120">
        <f>M123+M127+M131</f>
        <v>0</v>
      </c>
      <c r="N119" s="61"/>
      <c r="O119" s="154">
        <f t="shared" si="8"/>
        <v>100</v>
      </c>
      <c r="P119" s="155">
        <f t="shared" si="9"/>
        <v>0</v>
      </c>
      <c r="Q119" s="3"/>
      <c r="R119" s="3"/>
      <c r="S119" s="3"/>
    </row>
    <row r="120" spans="1:19" ht="16.5" customHeight="1">
      <c r="A120" s="169"/>
      <c r="B120" s="178"/>
      <c r="C120" s="6" t="s">
        <v>33</v>
      </c>
      <c r="D120" s="94"/>
      <c r="E120" s="84"/>
      <c r="F120" s="94"/>
      <c r="G120" s="94"/>
      <c r="H120" s="94"/>
      <c r="I120" s="94"/>
      <c r="J120" s="94"/>
      <c r="K120" s="94"/>
      <c r="L120" s="95"/>
      <c r="M120" s="120"/>
      <c r="N120" s="61"/>
      <c r="O120" s="154">
        <f t="shared" si="8"/>
        <v>0</v>
      </c>
      <c r="P120" s="155">
        <f t="shared" si="9"/>
        <v>0</v>
      </c>
      <c r="Q120" s="3"/>
      <c r="R120" s="3"/>
      <c r="S120" s="3"/>
    </row>
    <row r="121" spans="1:19" ht="18.75" customHeight="1">
      <c r="A121" s="170"/>
      <c r="B121" s="178"/>
      <c r="C121" s="12" t="s">
        <v>39</v>
      </c>
      <c r="D121" s="94"/>
      <c r="E121" s="84"/>
      <c r="F121" s="94"/>
      <c r="G121" s="94"/>
      <c r="H121" s="94"/>
      <c r="I121" s="94"/>
      <c r="J121" s="94"/>
      <c r="K121" s="94"/>
      <c r="L121" s="95"/>
      <c r="M121" s="120"/>
      <c r="N121" s="61"/>
      <c r="O121" s="154">
        <f t="shared" si="8"/>
        <v>0</v>
      </c>
      <c r="P121" s="155">
        <f t="shared" si="9"/>
        <v>0</v>
      </c>
      <c r="Q121" s="3"/>
      <c r="R121" s="3"/>
      <c r="S121" s="3"/>
    </row>
    <row r="122" spans="1:19" ht="23.25" customHeight="1">
      <c r="A122" s="21"/>
      <c r="B122" s="178"/>
      <c r="C122" s="6" t="s">
        <v>31</v>
      </c>
      <c r="D122" s="94"/>
      <c r="E122" s="84"/>
      <c r="F122" s="94"/>
      <c r="G122" s="94"/>
      <c r="H122" s="94"/>
      <c r="I122" s="94"/>
      <c r="J122" s="94"/>
      <c r="K122" s="94"/>
      <c r="L122" s="95"/>
      <c r="M122" s="120"/>
      <c r="N122" s="61"/>
      <c r="O122" s="154">
        <f t="shared" si="8"/>
        <v>0</v>
      </c>
      <c r="P122" s="155">
        <f t="shared" si="9"/>
        <v>0</v>
      </c>
      <c r="Q122" s="3"/>
      <c r="R122" s="3"/>
      <c r="S122" s="3"/>
    </row>
    <row r="123" spans="1:19" ht="15" customHeight="1">
      <c r="A123" s="21"/>
      <c r="B123" s="178"/>
      <c r="C123" s="6" t="s">
        <v>32</v>
      </c>
      <c r="D123" s="94">
        <v>50</v>
      </c>
      <c r="E123" s="84">
        <v>50</v>
      </c>
      <c r="F123" s="94"/>
      <c r="G123" s="94"/>
      <c r="H123" s="94">
        <v>30</v>
      </c>
      <c r="I123" s="94"/>
      <c r="J123" s="94">
        <v>20</v>
      </c>
      <c r="K123" s="94"/>
      <c r="L123" s="95"/>
      <c r="M123" s="120"/>
      <c r="N123" s="61"/>
      <c r="O123" s="154">
        <f t="shared" si="8"/>
        <v>50</v>
      </c>
      <c r="P123" s="155">
        <f t="shared" si="9"/>
        <v>0</v>
      </c>
      <c r="Q123" s="3"/>
      <c r="R123" s="3"/>
      <c r="S123" s="3"/>
    </row>
    <row r="124" spans="1:19" ht="16.5" customHeight="1">
      <c r="A124" s="21"/>
      <c r="B124" s="178"/>
      <c r="C124" s="6" t="s">
        <v>33</v>
      </c>
      <c r="D124" s="84"/>
      <c r="E124" s="84"/>
      <c r="F124" s="94"/>
      <c r="G124" s="84"/>
      <c r="H124" s="97"/>
      <c r="I124" s="84"/>
      <c r="J124" s="97"/>
      <c r="K124" s="84"/>
      <c r="L124" s="95"/>
      <c r="M124" s="120"/>
      <c r="N124" s="61"/>
      <c r="O124" s="154">
        <f t="shared" si="8"/>
        <v>0</v>
      </c>
      <c r="P124" s="155">
        <f t="shared" si="9"/>
        <v>0</v>
      </c>
      <c r="Q124" s="3"/>
      <c r="R124" s="3"/>
      <c r="S124" s="3"/>
    </row>
    <row r="125" spans="1:19" ht="16.5" customHeight="1">
      <c r="A125" s="85"/>
      <c r="B125" s="178"/>
      <c r="C125" s="12" t="s">
        <v>83</v>
      </c>
      <c r="D125" s="84"/>
      <c r="E125" s="84"/>
      <c r="F125" s="94"/>
      <c r="G125" s="84"/>
      <c r="H125" s="97"/>
      <c r="I125" s="84"/>
      <c r="J125" s="97"/>
      <c r="K125" s="84"/>
      <c r="L125" s="95"/>
      <c r="M125" s="120"/>
      <c r="N125" s="61"/>
      <c r="O125" s="154">
        <f t="shared" si="8"/>
        <v>0</v>
      </c>
      <c r="P125" s="155">
        <f t="shared" si="9"/>
        <v>0</v>
      </c>
      <c r="Q125" s="3"/>
      <c r="R125" s="3"/>
      <c r="S125" s="3"/>
    </row>
    <row r="126" spans="1:19" ht="16.5" customHeight="1">
      <c r="A126" s="85"/>
      <c r="B126" s="178"/>
      <c r="C126" s="6" t="s">
        <v>31</v>
      </c>
      <c r="D126" s="84"/>
      <c r="E126" s="84"/>
      <c r="F126" s="94"/>
      <c r="G126" s="84"/>
      <c r="H126" s="97"/>
      <c r="I126" s="84"/>
      <c r="J126" s="97"/>
      <c r="K126" s="84"/>
      <c r="L126" s="95"/>
      <c r="M126" s="120"/>
      <c r="N126" s="61"/>
      <c r="O126" s="154">
        <f t="shared" si="8"/>
        <v>0</v>
      </c>
      <c r="P126" s="155">
        <f t="shared" si="9"/>
        <v>0</v>
      </c>
      <c r="Q126" s="3"/>
      <c r="R126" s="3"/>
      <c r="S126" s="3"/>
    </row>
    <row r="127" spans="1:19" ht="16.5" customHeight="1">
      <c r="A127" s="85"/>
      <c r="B127" s="178"/>
      <c r="C127" s="6" t="s">
        <v>32</v>
      </c>
      <c r="D127" s="84">
        <v>30</v>
      </c>
      <c r="E127" s="84">
        <v>30</v>
      </c>
      <c r="F127" s="94"/>
      <c r="G127" s="84"/>
      <c r="H127" s="97">
        <v>15</v>
      </c>
      <c r="I127" s="84"/>
      <c r="J127" s="97">
        <v>15</v>
      </c>
      <c r="K127" s="84"/>
      <c r="L127" s="95"/>
      <c r="M127" s="120"/>
      <c r="N127" s="61"/>
      <c r="O127" s="154">
        <f t="shared" si="8"/>
        <v>30</v>
      </c>
      <c r="P127" s="155">
        <f t="shared" si="9"/>
        <v>0</v>
      </c>
      <c r="Q127" s="3"/>
      <c r="R127" s="3"/>
      <c r="S127" s="3"/>
    </row>
    <row r="128" spans="1:19" ht="16.5" customHeight="1">
      <c r="A128" s="85"/>
      <c r="B128" s="178"/>
      <c r="C128" s="6" t="s">
        <v>33</v>
      </c>
      <c r="D128" s="84"/>
      <c r="E128" s="84"/>
      <c r="F128" s="94"/>
      <c r="G128" s="84"/>
      <c r="H128" s="97"/>
      <c r="I128" s="84"/>
      <c r="J128" s="97"/>
      <c r="K128" s="84"/>
      <c r="L128" s="95"/>
      <c r="M128" s="120"/>
      <c r="N128" s="61"/>
      <c r="O128" s="154">
        <f t="shared" si="8"/>
        <v>0</v>
      </c>
      <c r="P128" s="155">
        <f t="shared" si="9"/>
        <v>0</v>
      </c>
      <c r="Q128" s="3"/>
      <c r="R128" s="3"/>
      <c r="S128" s="3"/>
    </row>
    <row r="129" spans="1:19" ht="20.25" customHeight="1">
      <c r="A129" s="85"/>
      <c r="B129" s="178"/>
      <c r="C129" s="12" t="s">
        <v>84</v>
      </c>
      <c r="D129" s="84"/>
      <c r="E129" s="84"/>
      <c r="F129" s="94"/>
      <c r="G129" s="84"/>
      <c r="H129" s="97"/>
      <c r="I129" s="84"/>
      <c r="J129" s="97"/>
      <c r="K129" s="84"/>
      <c r="L129" s="95"/>
      <c r="M129" s="120"/>
      <c r="N129" s="61"/>
      <c r="O129" s="154">
        <f t="shared" si="8"/>
        <v>0</v>
      </c>
      <c r="P129" s="155">
        <f t="shared" si="9"/>
        <v>0</v>
      </c>
      <c r="Q129" s="3"/>
      <c r="R129" s="3"/>
      <c r="S129" s="3"/>
    </row>
    <row r="130" spans="1:19" ht="16.5" customHeight="1">
      <c r="A130" s="85"/>
      <c r="B130" s="178"/>
      <c r="C130" s="6" t="s">
        <v>31</v>
      </c>
      <c r="D130" s="84"/>
      <c r="E130" s="84"/>
      <c r="F130" s="94"/>
      <c r="G130" s="84"/>
      <c r="H130" s="97"/>
      <c r="I130" s="84"/>
      <c r="J130" s="97"/>
      <c r="K130" s="84"/>
      <c r="L130" s="95"/>
      <c r="M130" s="120"/>
      <c r="N130" s="61"/>
      <c r="O130" s="154">
        <f t="shared" si="8"/>
        <v>0</v>
      </c>
      <c r="P130" s="155">
        <f t="shared" si="9"/>
        <v>0</v>
      </c>
      <c r="Q130" s="3"/>
      <c r="R130" s="3"/>
      <c r="S130" s="3"/>
    </row>
    <row r="131" spans="1:19" ht="16.5" customHeight="1">
      <c r="A131" s="85"/>
      <c r="B131" s="178"/>
      <c r="C131" s="6" t="s">
        <v>32</v>
      </c>
      <c r="D131" s="84">
        <v>20</v>
      </c>
      <c r="E131" s="84">
        <v>20</v>
      </c>
      <c r="F131" s="94"/>
      <c r="G131" s="84"/>
      <c r="H131" s="97">
        <v>10</v>
      </c>
      <c r="I131" s="84"/>
      <c r="J131" s="97"/>
      <c r="K131" s="84"/>
      <c r="L131" s="95">
        <v>10</v>
      </c>
      <c r="M131" s="120"/>
      <c r="N131" s="61"/>
      <c r="O131" s="154">
        <f t="shared" si="8"/>
        <v>20</v>
      </c>
      <c r="P131" s="155">
        <f t="shared" si="9"/>
        <v>0</v>
      </c>
      <c r="Q131" s="3"/>
      <c r="R131" s="3"/>
      <c r="S131" s="3"/>
    </row>
    <row r="132" spans="1:19" ht="16.5" customHeight="1">
      <c r="A132" s="85"/>
      <c r="B132" s="178"/>
      <c r="C132" s="6" t="s">
        <v>33</v>
      </c>
      <c r="D132" s="84"/>
      <c r="E132" s="84"/>
      <c r="F132" s="94"/>
      <c r="G132" s="84"/>
      <c r="H132" s="97"/>
      <c r="I132" s="84"/>
      <c r="J132" s="97"/>
      <c r="K132" s="84"/>
      <c r="L132" s="95"/>
      <c r="M132" s="120"/>
      <c r="N132" s="61"/>
      <c r="O132" s="154">
        <f t="shared" si="8"/>
        <v>0</v>
      </c>
      <c r="P132" s="155">
        <f t="shared" si="9"/>
        <v>0</v>
      </c>
      <c r="Q132" s="3"/>
      <c r="R132" s="3"/>
      <c r="S132" s="3"/>
    </row>
    <row r="133" spans="1:19" ht="72.75" customHeight="1">
      <c r="A133" s="21"/>
      <c r="B133" s="178"/>
      <c r="C133" s="22" t="s">
        <v>111</v>
      </c>
      <c r="D133" s="92">
        <f>D139+D143+D147</f>
        <v>400</v>
      </c>
      <c r="E133" s="92">
        <f>E139+E143+E147</f>
        <v>400</v>
      </c>
      <c r="F133" s="92">
        <f aca="true" t="shared" si="10" ref="F133:L133">F135</f>
        <v>68.7</v>
      </c>
      <c r="G133" s="91">
        <f t="shared" si="10"/>
        <v>68.7</v>
      </c>
      <c r="H133" s="92">
        <f t="shared" si="10"/>
        <v>160</v>
      </c>
      <c r="I133" s="91">
        <f t="shared" si="10"/>
        <v>0</v>
      </c>
      <c r="J133" s="92">
        <f t="shared" si="10"/>
        <v>121.3</v>
      </c>
      <c r="K133" s="92">
        <f t="shared" si="10"/>
        <v>0</v>
      </c>
      <c r="L133" s="91">
        <f t="shared" si="10"/>
        <v>50</v>
      </c>
      <c r="M133" s="92">
        <f>M135</f>
        <v>0</v>
      </c>
      <c r="N133" s="62"/>
      <c r="O133" s="154">
        <f t="shared" si="8"/>
        <v>400</v>
      </c>
      <c r="P133" s="155">
        <f t="shared" si="9"/>
        <v>68.7</v>
      </c>
      <c r="Q133" s="3"/>
      <c r="R133" s="3"/>
      <c r="S133" s="3"/>
    </row>
    <row r="134" spans="1:19" ht="19.5" customHeight="1">
      <c r="A134" s="21"/>
      <c r="B134" s="178"/>
      <c r="C134" s="6" t="s">
        <v>31</v>
      </c>
      <c r="D134" s="84"/>
      <c r="E134" s="84"/>
      <c r="F134" s="84"/>
      <c r="G134" s="84"/>
      <c r="H134" s="97"/>
      <c r="I134" s="84"/>
      <c r="J134" s="97"/>
      <c r="K134" s="97"/>
      <c r="L134" s="55"/>
      <c r="M134" s="121"/>
      <c r="N134" s="61"/>
      <c r="O134" s="154">
        <f t="shared" si="8"/>
        <v>0</v>
      </c>
      <c r="P134" s="155">
        <f t="shared" si="9"/>
        <v>0</v>
      </c>
      <c r="Q134" s="3"/>
      <c r="R134" s="3"/>
      <c r="S134" s="3"/>
    </row>
    <row r="135" spans="1:19" ht="15" customHeight="1">
      <c r="A135" s="21"/>
      <c r="B135" s="178"/>
      <c r="C135" s="6" t="s">
        <v>32</v>
      </c>
      <c r="D135" s="94">
        <f>D139+D143+D147</f>
        <v>400</v>
      </c>
      <c r="E135" s="94">
        <f>E139+E143+E147</f>
        <v>400</v>
      </c>
      <c r="F135" s="94">
        <f>F139+F143+F147</f>
        <v>68.7</v>
      </c>
      <c r="G135" s="84">
        <f>G139</f>
        <v>68.7</v>
      </c>
      <c r="H135" s="97">
        <f>H139+H143+H147</f>
        <v>160</v>
      </c>
      <c r="I135" s="84">
        <f>I139+I143+I147</f>
        <v>0</v>
      </c>
      <c r="J135" s="97">
        <f>J139+J143+J147</f>
        <v>121.3</v>
      </c>
      <c r="K135" s="97">
        <f>K139+K147</f>
        <v>0</v>
      </c>
      <c r="L135" s="55">
        <f>L139+L143+L147</f>
        <v>50</v>
      </c>
      <c r="M135" s="72">
        <f>M139+M147</f>
        <v>0</v>
      </c>
      <c r="N135" s="61"/>
      <c r="O135" s="154">
        <f t="shared" si="8"/>
        <v>400</v>
      </c>
      <c r="P135" s="155">
        <f t="shared" si="9"/>
        <v>68.7</v>
      </c>
      <c r="Q135" s="3"/>
      <c r="R135" s="3"/>
      <c r="S135" s="3"/>
    </row>
    <row r="136" spans="1:19" ht="16.5" customHeight="1">
      <c r="A136" s="21"/>
      <c r="B136" s="178"/>
      <c r="C136" s="6" t="s">
        <v>33</v>
      </c>
      <c r="D136" s="84"/>
      <c r="E136" s="84"/>
      <c r="F136" s="84"/>
      <c r="G136" s="84"/>
      <c r="H136" s="97"/>
      <c r="I136" s="84"/>
      <c r="J136" s="97"/>
      <c r="K136" s="97"/>
      <c r="L136" s="55"/>
      <c r="M136" s="72"/>
      <c r="N136" s="61"/>
      <c r="O136" s="154">
        <f t="shared" si="8"/>
        <v>0</v>
      </c>
      <c r="P136" s="155">
        <f t="shared" si="9"/>
        <v>0</v>
      </c>
      <c r="Q136" s="3"/>
      <c r="R136" s="3"/>
      <c r="S136" s="3"/>
    </row>
    <row r="137" spans="1:19" ht="56.25" customHeight="1">
      <c r="A137" s="21"/>
      <c r="B137" s="178"/>
      <c r="C137" s="14" t="s">
        <v>14</v>
      </c>
      <c r="D137" s="94"/>
      <c r="E137" s="94"/>
      <c r="F137" s="94"/>
      <c r="G137" s="84"/>
      <c r="H137" s="97"/>
      <c r="I137" s="84"/>
      <c r="J137" s="97"/>
      <c r="K137" s="97"/>
      <c r="L137" s="55"/>
      <c r="M137" s="72"/>
      <c r="N137" s="61"/>
      <c r="O137" s="154">
        <f t="shared" si="8"/>
        <v>0</v>
      </c>
      <c r="P137" s="155">
        <f t="shared" si="9"/>
        <v>0</v>
      </c>
      <c r="Q137" s="3"/>
      <c r="R137" s="3"/>
      <c r="S137" s="3"/>
    </row>
    <row r="138" spans="1:19" ht="21" customHeight="1">
      <c r="A138" s="21"/>
      <c r="B138" s="178"/>
      <c r="C138" s="6" t="s">
        <v>31</v>
      </c>
      <c r="D138" s="84"/>
      <c r="E138" s="84"/>
      <c r="F138" s="84"/>
      <c r="G138" s="84"/>
      <c r="H138" s="97"/>
      <c r="I138" s="84"/>
      <c r="J138" s="97"/>
      <c r="K138" s="97"/>
      <c r="L138" s="55"/>
      <c r="M138" s="72"/>
      <c r="N138" s="61"/>
      <c r="O138" s="154">
        <f t="shared" si="8"/>
        <v>0</v>
      </c>
      <c r="P138" s="155">
        <f t="shared" si="9"/>
        <v>0</v>
      </c>
      <c r="Q138" s="3"/>
      <c r="R138" s="3"/>
      <c r="S138" s="3"/>
    </row>
    <row r="139" spans="1:19" ht="15" customHeight="1">
      <c r="A139" s="21"/>
      <c r="B139" s="178"/>
      <c r="C139" s="6" t="s">
        <v>32</v>
      </c>
      <c r="D139" s="94">
        <v>200</v>
      </c>
      <c r="E139" s="94">
        <v>200</v>
      </c>
      <c r="F139" s="94">
        <v>68.7</v>
      </c>
      <c r="G139" s="84">
        <v>68.7</v>
      </c>
      <c r="H139" s="97">
        <v>60</v>
      </c>
      <c r="I139" s="84"/>
      <c r="J139" s="97">
        <v>71.3</v>
      </c>
      <c r="K139" s="97"/>
      <c r="L139" s="55"/>
      <c r="M139" s="72"/>
      <c r="N139" s="61"/>
      <c r="O139" s="154">
        <f t="shared" si="8"/>
        <v>200</v>
      </c>
      <c r="P139" s="155">
        <f t="shared" si="9"/>
        <v>68.7</v>
      </c>
      <c r="Q139" s="3"/>
      <c r="R139" s="3"/>
      <c r="S139" s="3"/>
    </row>
    <row r="140" spans="1:19" ht="16.5" customHeight="1">
      <c r="A140" s="21"/>
      <c r="B140" s="178"/>
      <c r="C140" s="6" t="s">
        <v>33</v>
      </c>
      <c r="D140" s="84"/>
      <c r="E140" s="84"/>
      <c r="F140" s="84"/>
      <c r="G140" s="84"/>
      <c r="H140" s="97"/>
      <c r="I140" s="84"/>
      <c r="J140" s="97"/>
      <c r="K140" s="97"/>
      <c r="L140" s="55"/>
      <c r="M140" s="72"/>
      <c r="N140" s="61"/>
      <c r="O140" s="156">
        <f t="shared" si="8"/>
        <v>0</v>
      </c>
      <c r="P140" s="157">
        <f t="shared" si="9"/>
        <v>0</v>
      </c>
      <c r="Q140" s="3"/>
      <c r="R140" s="3"/>
      <c r="S140" s="3"/>
    </row>
    <row r="141" spans="1:19" ht="52.5" customHeight="1">
      <c r="A141" s="21"/>
      <c r="B141" s="178"/>
      <c r="C141" s="14" t="s">
        <v>15</v>
      </c>
      <c r="D141" s="94"/>
      <c r="E141" s="94"/>
      <c r="F141" s="94"/>
      <c r="G141" s="84"/>
      <c r="H141" s="97"/>
      <c r="I141" s="84"/>
      <c r="J141" s="97"/>
      <c r="K141" s="97"/>
      <c r="L141" s="55"/>
      <c r="M141" s="72"/>
      <c r="N141" s="61"/>
      <c r="O141" s="154">
        <f t="shared" si="8"/>
        <v>0</v>
      </c>
      <c r="P141" s="155">
        <f t="shared" si="9"/>
        <v>0</v>
      </c>
      <c r="Q141" s="3"/>
      <c r="R141" s="3"/>
      <c r="S141" s="3"/>
    </row>
    <row r="142" spans="1:19" ht="20.25" customHeight="1">
      <c r="A142" s="21"/>
      <c r="B142" s="178"/>
      <c r="C142" s="6" t="s">
        <v>31</v>
      </c>
      <c r="D142" s="84"/>
      <c r="E142" s="84"/>
      <c r="F142" s="84"/>
      <c r="G142" s="84"/>
      <c r="H142" s="97"/>
      <c r="I142" s="84"/>
      <c r="J142" s="97"/>
      <c r="K142" s="55"/>
      <c r="L142" s="55"/>
      <c r="M142" s="72"/>
      <c r="N142" s="61"/>
      <c r="O142" s="154">
        <f t="shared" si="8"/>
        <v>0</v>
      </c>
      <c r="P142" s="155">
        <f t="shared" si="9"/>
        <v>0</v>
      </c>
      <c r="Q142" s="3"/>
      <c r="R142" s="3"/>
      <c r="S142" s="3"/>
    </row>
    <row r="143" spans="1:19" ht="15" customHeight="1">
      <c r="A143" s="21"/>
      <c r="B143" s="178"/>
      <c r="C143" s="6" t="s">
        <v>32</v>
      </c>
      <c r="D143" s="94">
        <v>100</v>
      </c>
      <c r="E143" s="94">
        <v>100</v>
      </c>
      <c r="F143" s="94"/>
      <c r="G143" s="84"/>
      <c r="H143" s="97"/>
      <c r="I143" s="84"/>
      <c r="J143" s="97">
        <v>50</v>
      </c>
      <c r="K143" s="55"/>
      <c r="L143" s="55">
        <v>50</v>
      </c>
      <c r="M143" s="72"/>
      <c r="N143" s="61"/>
      <c r="O143" s="154">
        <f t="shared" si="8"/>
        <v>100</v>
      </c>
      <c r="P143" s="155">
        <f t="shared" si="9"/>
        <v>0</v>
      </c>
      <c r="Q143" s="3"/>
      <c r="R143" s="3"/>
      <c r="S143" s="3"/>
    </row>
    <row r="144" spans="1:19" ht="16.5" customHeight="1">
      <c r="A144" s="21"/>
      <c r="B144" s="178"/>
      <c r="C144" s="6" t="s">
        <v>33</v>
      </c>
      <c r="D144" s="94"/>
      <c r="E144" s="94"/>
      <c r="F144" s="94"/>
      <c r="G144" s="84"/>
      <c r="H144" s="97"/>
      <c r="I144" s="84"/>
      <c r="J144" s="97"/>
      <c r="K144" s="55"/>
      <c r="L144" s="55"/>
      <c r="M144" s="72"/>
      <c r="N144" s="61"/>
      <c r="O144" s="154">
        <f t="shared" si="8"/>
        <v>0</v>
      </c>
      <c r="P144" s="155">
        <f t="shared" si="9"/>
        <v>0</v>
      </c>
      <c r="Q144" s="3"/>
      <c r="R144" s="3"/>
      <c r="S144" s="3"/>
    </row>
    <row r="145" spans="1:19" ht="18" customHeight="1">
      <c r="A145" s="21"/>
      <c r="B145" s="178"/>
      <c r="C145" s="46" t="s">
        <v>65</v>
      </c>
      <c r="D145" s="94"/>
      <c r="E145" s="94"/>
      <c r="F145" s="94"/>
      <c r="G145" s="84"/>
      <c r="H145" s="97"/>
      <c r="I145" s="84"/>
      <c r="J145" s="97"/>
      <c r="K145" s="55"/>
      <c r="L145" s="55"/>
      <c r="M145" s="72"/>
      <c r="N145" s="61"/>
      <c r="O145" s="154">
        <f t="shared" si="8"/>
        <v>0</v>
      </c>
      <c r="P145" s="155">
        <f t="shared" si="9"/>
        <v>0</v>
      </c>
      <c r="Q145" s="3"/>
      <c r="R145" s="3"/>
      <c r="S145" s="3"/>
    </row>
    <row r="146" spans="1:19" ht="20.25" customHeight="1">
      <c r="A146" s="21"/>
      <c r="B146" s="178"/>
      <c r="C146" s="6" t="s">
        <v>31</v>
      </c>
      <c r="D146" s="94"/>
      <c r="E146" s="94"/>
      <c r="F146" s="94"/>
      <c r="G146" s="84"/>
      <c r="H146" s="97"/>
      <c r="I146" s="84"/>
      <c r="J146" s="97"/>
      <c r="K146" s="55"/>
      <c r="L146" s="55"/>
      <c r="M146" s="72"/>
      <c r="N146" s="61"/>
      <c r="O146" s="154">
        <f t="shared" si="8"/>
        <v>0</v>
      </c>
      <c r="P146" s="155">
        <f t="shared" si="9"/>
        <v>0</v>
      </c>
      <c r="Q146" s="3"/>
      <c r="R146" s="3"/>
      <c r="S146" s="3"/>
    </row>
    <row r="147" spans="1:19" ht="15" customHeight="1">
      <c r="A147" s="21"/>
      <c r="B147" s="178"/>
      <c r="C147" s="6" t="s">
        <v>32</v>
      </c>
      <c r="D147" s="94">
        <v>100</v>
      </c>
      <c r="E147" s="94">
        <v>100</v>
      </c>
      <c r="F147" s="94"/>
      <c r="G147" s="94"/>
      <c r="H147" s="97">
        <v>100</v>
      </c>
      <c r="I147" s="94"/>
      <c r="J147" s="97"/>
      <c r="K147" s="55"/>
      <c r="L147" s="55"/>
      <c r="M147" s="72"/>
      <c r="N147" s="61"/>
      <c r="O147" s="154">
        <f aca="true" t="shared" si="11" ref="O147:O189">F147+H147+J147+L147</f>
        <v>100</v>
      </c>
      <c r="P147" s="155">
        <f aca="true" t="shared" si="12" ref="P147:P189">G147+I147+K147+M147</f>
        <v>0</v>
      </c>
      <c r="Q147" s="3"/>
      <c r="R147" s="3"/>
      <c r="S147" s="3"/>
    </row>
    <row r="148" spans="1:19" ht="16.5" customHeight="1">
      <c r="A148" s="21"/>
      <c r="B148" s="178"/>
      <c r="C148" s="6" t="s">
        <v>33</v>
      </c>
      <c r="D148" s="84"/>
      <c r="E148" s="84"/>
      <c r="F148" s="84"/>
      <c r="G148" s="84"/>
      <c r="H148" s="97"/>
      <c r="I148" s="84"/>
      <c r="J148" s="97"/>
      <c r="K148" s="55"/>
      <c r="L148" s="55"/>
      <c r="M148" s="121"/>
      <c r="N148" s="61"/>
      <c r="O148" s="154">
        <f t="shared" si="11"/>
        <v>0</v>
      </c>
      <c r="P148" s="155">
        <f t="shared" si="12"/>
        <v>0</v>
      </c>
      <c r="Q148" s="3"/>
      <c r="R148" s="3"/>
      <c r="S148" s="3"/>
    </row>
    <row r="149" spans="1:19" ht="16.5" customHeight="1" thickBot="1">
      <c r="A149" s="44"/>
      <c r="B149" s="177" t="s">
        <v>2</v>
      </c>
      <c r="C149" s="18" t="s">
        <v>26</v>
      </c>
      <c r="D149" s="65">
        <f aca="true" t="shared" si="13" ref="D149:J149">D151+D152</f>
        <v>1354.5</v>
      </c>
      <c r="E149" s="65">
        <f>E151+E152</f>
        <v>1354.5</v>
      </c>
      <c r="F149" s="65">
        <f t="shared" si="13"/>
        <v>194.5</v>
      </c>
      <c r="G149" s="65">
        <f t="shared" si="13"/>
        <v>194.5</v>
      </c>
      <c r="H149" s="65">
        <f t="shared" si="13"/>
        <v>514.4</v>
      </c>
      <c r="I149" s="65">
        <f t="shared" si="13"/>
        <v>0</v>
      </c>
      <c r="J149" s="65">
        <f t="shared" si="13"/>
        <v>423.20000000000005</v>
      </c>
      <c r="K149" s="65">
        <f>K151+K152</f>
        <v>0</v>
      </c>
      <c r="L149" s="65">
        <f>L151+L152</f>
        <v>222.39999999999998</v>
      </c>
      <c r="M149" s="65">
        <f>M151+M152</f>
        <v>0</v>
      </c>
      <c r="N149" s="36">
        <f>(G149+I149+K149+M149)*100/D149</f>
        <v>14.35954226651901</v>
      </c>
      <c r="O149" s="156">
        <f t="shared" si="11"/>
        <v>1354.5</v>
      </c>
      <c r="P149" s="157">
        <f t="shared" si="12"/>
        <v>194.5</v>
      </c>
      <c r="Q149" s="3"/>
      <c r="R149" s="3"/>
      <c r="S149" s="3"/>
    </row>
    <row r="150" spans="1:19" ht="17.25" customHeight="1" thickBot="1">
      <c r="A150" s="44"/>
      <c r="B150" s="178"/>
      <c r="C150" s="18" t="s">
        <v>31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122"/>
      <c r="N150" s="54"/>
      <c r="O150" s="154">
        <f t="shared" si="11"/>
        <v>0</v>
      </c>
      <c r="P150" s="155">
        <f t="shared" si="12"/>
        <v>0</v>
      </c>
      <c r="Q150" s="3"/>
      <c r="R150" s="3"/>
      <c r="S150" s="3"/>
    </row>
    <row r="151" spans="1:19" ht="16.5" customHeight="1" thickBot="1">
      <c r="A151" s="44"/>
      <c r="B151" s="178"/>
      <c r="C151" s="18" t="s">
        <v>32</v>
      </c>
      <c r="D151" s="65">
        <f>D59+D63+D67+D75+D79+D83+D87+D91+D95+D99+D103+D107+D111+D119+D135</f>
        <v>907.2</v>
      </c>
      <c r="E151" s="65">
        <f>E59+E63+E67+E75+E79+E83+E87+E91+E95+E99+E103+E107+E111+E119+E135</f>
        <v>907.2</v>
      </c>
      <c r="F151" s="65">
        <f>F59+F63+F67+F75+F79+F83+F87+F91+F95+F99+F103+F107+F111+F119+F135</f>
        <v>144.5</v>
      </c>
      <c r="G151" s="65">
        <f>G59+G63+G75+G79+G83+G91+G95+G103+G107+G111+G119+G135</f>
        <v>144.5</v>
      </c>
      <c r="H151" s="65">
        <f>H59+H63+H67+H75+H79+H83+H87+H91+H95+H99+H103+H107+H111+H119+H135</f>
        <v>365.3</v>
      </c>
      <c r="I151" s="65">
        <f>I59+I63+I75+I79+I83+I91+I95+I103+I107+I111+I119+I135</f>
        <v>0</v>
      </c>
      <c r="J151" s="65">
        <f>J59+J63+J67+J75+J79+J83+J87+J91+J95+J99+J103+J107+J111+J119+J135</f>
        <v>299.1</v>
      </c>
      <c r="K151" s="65">
        <f>K59+K63+K75+K79+K83+K91+K95+K103+K107+K111+K119+K135</f>
        <v>0</v>
      </c>
      <c r="L151" s="65">
        <f>L59+L63+L67+L75+L79+L83+L87+L91+L95+L99+L103+L107+L111+L119+L135</f>
        <v>98.3</v>
      </c>
      <c r="M151" s="65">
        <f>M59+M63+M67+M75+M79+M83+M87+M91+M95+M103+M107+M111+M119+M135</f>
        <v>0</v>
      </c>
      <c r="N151" s="53"/>
      <c r="O151" s="154">
        <f t="shared" si="11"/>
        <v>907.2</v>
      </c>
      <c r="P151" s="155">
        <f t="shared" si="12"/>
        <v>144.5</v>
      </c>
      <c r="Q151" s="3"/>
      <c r="R151" s="3"/>
      <c r="S151" s="3"/>
    </row>
    <row r="152" spans="1:19" ht="16.5" customHeight="1" thickBot="1">
      <c r="A152" s="44"/>
      <c r="B152" s="178"/>
      <c r="C152" s="51" t="s">
        <v>70</v>
      </c>
      <c r="D152" s="122">
        <f aca="true" t="shared" si="14" ref="D152:M152">D68+D72</f>
        <v>447.3</v>
      </c>
      <c r="E152" s="122">
        <f t="shared" si="14"/>
        <v>447.3</v>
      </c>
      <c r="F152" s="122">
        <f t="shared" si="14"/>
        <v>50</v>
      </c>
      <c r="G152" s="122">
        <f t="shared" si="14"/>
        <v>50</v>
      </c>
      <c r="H152" s="122">
        <f t="shared" si="14"/>
        <v>149.1</v>
      </c>
      <c r="I152" s="122">
        <f t="shared" si="14"/>
        <v>0</v>
      </c>
      <c r="J152" s="122">
        <f t="shared" si="14"/>
        <v>124.1</v>
      </c>
      <c r="K152" s="122">
        <f t="shared" si="14"/>
        <v>0</v>
      </c>
      <c r="L152" s="122">
        <f t="shared" si="14"/>
        <v>124.1</v>
      </c>
      <c r="M152" s="122">
        <f t="shared" si="14"/>
        <v>0</v>
      </c>
      <c r="N152" s="54"/>
      <c r="O152" s="154">
        <f t="shared" si="11"/>
        <v>447.29999999999995</v>
      </c>
      <c r="P152" s="155">
        <f t="shared" si="12"/>
        <v>50</v>
      </c>
      <c r="Q152" s="3"/>
      <c r="R152" s="3"/>
      <c r="S152" s="3"/>
    </row>
    <row r="153" spans="1:19" ht="82.5" customHeight="1">
      <c r="A153" s="21"/>
      <c r="B153" s="198" t="s">
        <v>102</v>
      </c>
      <c r="C153" s="22" t="s">
        <v>112</v>
      </c>
      <c r="D153" s="91">
        <f>D155+D156</f>
        <v>4678.4</v>
      </c>
      <c r="E153" s="91">
        <f>E155+E156</f>
        <v>4678.4</v>
      </c>
      <c r="F153" s="91">
        <v>50</v>
      </c>
      <c r="G153" s="91">
        <v>50</v>
      </c>
      <c r="H153" s="92">
        <f>H155+H156</f>
        <v>1496.3000000000002</v>
      </c>
      <c r="I153" s="92">
        <f>I155</f>
        <v>0</v>
      </c>
      <c r="J153" s="92">
        <f>J155+J156</f>
        <v>1499.3000000000002</v>
      </c>
      <c r="K153" s="91">
        <f>K155+K156</f>
        <v>0</v>
      </c>
      <c r="L153" s="91">
        <f>L155+L156</f>
        <v>1496.3000000000002</v>
      </c>
      <c r="M153" s="91">
        <f>M155+M156</f>
        <v>0</v>
      </c>
      <c r="N153" s="62"/>
      <c r="O153" s="154">
        <f t="shared" si="11"/>
        <v>4541.900000000001</v>
      </c>
      <c r="P153" s="155">
        <f t="shared" si="12"/>
        <v>50</v>
      </c>
      <c r="Q153" s="3"/>
      <c r="R153" s="3"/>
      <c r="S153" s="3"/>
    </row>
    <row r="154" spans="1:19" ht="21" customHeight="1">
      <c r="A154" s="168"/>
      <c r="B154" s="178"/>
      <c r="C154" s="6" t="s">
        <v>31</v>
      </c>
      <c r="D154" s="84"/>
      <c r="E154" s="84"/>
      <c r="F154" s="84"/>
      <c r="G154" s="84"/>
      <c r="H154" s="97"/>
      <c r="I154" s="97"/>
      <c r="J154" s="97"/>
      <c r="K154" s="97"/>
      <c r="L154" s="55"/>
      <c r="M154" s="55"/>
      <c r="N154" s="61"/>
      <c r="O154" s="154">
        <f t="shared" si="11"/>
        <v>0</v>
      </c>
      <c r="P154" s="155">
        <f t="shared" si="12"/>
        <v>0</v>
      </c>
      <c r="Q154" s="3"/>
      <c r="R154" s="3"/>
      <c r="S154" s="3"/>
    </row>
    <row r="155" spans="1:19" ht="18.75" customHeight="1">
      <c r="A155" s="169"/>
      <c r="B155" s="178"/>
      <c r="C155" s="6" t="s">
        <v>32</v>
      </c>
      <c r="D155" s="94">
        <f aca="true" t="shared" si="15" ref="D155:M155">D159+D163+D167</f>
        <v>4678.4</v>
      </c>
      <c r="E155" s="94">
        <f t="shared" si="15"/>
        <v>4678.4</v>
      </c>
      <c r="F155" s="94">
        <f t="shared" si="15"/>
        <v>186.5</v>
      </c>
      <c r="G155" s="84">
        <f t="shared" si="15"/>
        <v>186.5</v>
      </c>
      <c r="H155" s="97">
        <f t="shared" si="15"/>
        <v>1496.3000000000002</v>
      </c>
      <c r="I155" s="97">
        <f t="shared" si="15"/>
        <v>0</v>
      </c>
      <c r="J155" s="97">
        <f t="shared" si="15"/>
        <v>1499.3000000000002</v>
      </c>
      <c r="K155" s="97">
        <f t="shared" si="15"/>
        <v>0</v>
      </c>
      <c r="L155" s="97">
        <f t="shared" si="15"/>
        <v>1496.3000000000002</v>
      </c>
      <c r="M155" s="55">
        <f t="shared" si="15"/>
        <v>0</v>
      </c>
      <c r="N155" s="61"/>
      <c r="O155" s="154">
        <f t="shared" si="11"/>
        <v>4678.400000000001</v>
      </c>
      <c r="P155" s="155">
        <f t="shared" si="12"/>
        <v>186.5</v>
      </c>
      <c r="Q155" s="3"/>
      <c r="R155" s="3"/>
      <c r="S155" s="3"/>
    </row>
    <row r="156" spans="1:19" ht="14.25" customHeight="1">
      <c r="A156" s="169"/>
      <c r="B156" s="178"/>
      <c r="C156" s="6" t="s">
        <v>33</v>
      </c>
      <c r="D156" s="84"/>
      <c r="E156" s="84"/>
      <c r="F156" s="84"/>
      <c r="G156" s="84"/>
      <c r="H156" s="97"/>
      <c r="I156" s="97"/>
      <c r="J156" s="97"/>
      <c r="K156" s="55"/>
      <c r="L156" s="97"/>
      <c r="M156" s="55"/>
      <c r="N156" s="61"/>
      <c r="O156" s="154">
        <f t="shared" si="11"/>
        <v>0</v>
      </c>
      <c r="P156" s="155"/>
      <c r="Q156" s="3"/>
      <c r="R156" s="3"/>
      <c r="S156" s="3"/>
    </row>
    <row r="157" spans="1:19" ht="118.5" customHeight="1">
      <c r="A157" s="170"/>
      <c r="B157" s="178"/>
      <c r="C157" s="12" t="s">
        <v>85</v>
      </c>
      <c r="D157" s="84"/>
      <c r="E157" s="84"/>
      <c r="F157" s="84"/>
      <c r="G157" s="84"/>
      <c r="H157" s="97"/>
      <c r="I157" s="97"/>
      <c r="J157" s="97"/>
      <c r="K157" s="55"/>
      <c r="L157" s="84"/>
      <c r="M157" s="55"/>
      <c r="N157" s="61"/>
      <c r="O157" s="154">
        <f t="shared" si="11"/>
        <v>0</v>
      </c>
      <c r="P157" s="155">
        <f t="shared" si="12"/>
        <v>0</v>
      </c>
      <c r="Q157" s="3"/>
      <c r="R157" s="3"/>
      <c r="S157" s="3"/>
    </row>
    <row r="158" spans="1:19" ht="18.75" customHeight="1">
      <c r="A158" s="23"/>
      <c r="B158" s="178"/>
      <c r="C158" s="6" t="s">
        <v>31</v>
      </c>
      <c r="D158" s="84"/>
      <c r="E158" s="84"/>
      <c r="F158" s="84"/>
      <c r="G158" s="84"/>
      <c r="H158" s="97"/>
      <c r="I158" s="97"/>
      <c r="J158" s="97"/>
      <c r="K158" s="55"/>
      <c r="L158" s="84"/>
      <c r="M158" s="55"/>
      <c r="N158" s="61"/>
      <c r="O158" s="154">
        <f t="shared" si="11"/>
        <v>0</v>
      </c>
      <c r="P158" s="155">
        <f t="shared" si="12"/>
        <v>0</v>
      </c>
      <c r="Q158" s="3"/>
      <c r="R158" s="3"/>
      <c r="S158" s="3"/>
    </row>
    <row r="159" spans="1:19" ht="15" customHeight="1">
      <c r="A159" s="40"/>
      <c r="B159" s="178"/>
      <c r="C159" s="6" t="s">
        <v>32</v>
      </c>
      <c r="D159" s="84">
        <v>3820.2</v>
      </c>
      <c r="E159" s="84">
        <v>3820.2</v>
      </c>
      <c r="F159" s="84"/>
      <c r="G159" s="84"/>
      <c r="H159" s="97">
        <v>1273.4</v>
      </c>
      <c r="I159" s="97"/>
      <c r="J159" s="97">
        <v>1273.4</v>
      </c>
      <c r="K159" s="55"/>
      <c r="L159" s="84">
        <v>1273.4</v>
      </c>
      <c r="M159" s="55"/>
      <c r="N159" s="61"/>
      <c r="O159" s="156">
        <f t="shared" si="11"/>
        <v>3820.2000000000003</v>
      </c>
      <c r="P159" s="157">
        <f t="shared" si="12"/>
        <v>0</v>
      </c>
      <c r="Q159" s="3"/>
      <c r="R159" s="3"/>
      <c r="S159" s="3"/>
    </row>
    <row r="160" spans="1:19" ht="16.5" customHeight="1">
      <c r="A160" s="40"/>
      <c r="B160" s="178"/>
      <c r="C160" s="6" t="s">
        <v>33</v>
      </c>
      <c r="D160" s="84"/>
      <c r="E160" s="84"/>
      <c r="F160" s="84"/>
      <c r="G160" s="84"/>
      <c r="H160" s="97"/>
      <c r="I160" s="97"/>
      <c r="J160" s="97"/>
      <c r="K160" s="55"/>
      <c r="L160" s="84"/>
      <c r="M160" s="55"/>
      <c r="N160" s="61"/>
      <c r="O160" s="154">
        <f t="shared" si="11"/>
        <v>0</v>
      </c>
      <c r="P160" s="155">
        <f t="shared" si="12"/>
        <v>0</v>
      </c>
      <c r="Q160" s="3"/>
      <c r="R160" s="3"/>
      <c r="S160" s="3"/>
    </row>
    <row r="161" spans="1:19" ht="70.5" customHeight="1">
      <c r="A161" s="169"/>
      <c r="B161" s="178"/>
      <c r="C161" s="12" t="s">
        <v>40</v>
      </c>
      <c r="D161" s="84"/>
      <c r="E161" s="84"/>
      <c r="F161" s="84"/>
      <c r="G161" s="84"/>
      <c r="H161" s="97"/>
      <c r="I161" s="97"/>
      <c r="J161" s="97"/>
      <c r="K161" s="55"/>
      <c r="L161" s="84"/>
      <c r="M161" s="55"/>
      <c r="N161" s="61"/>
      <c r="O161" s="154">
        <f t="shared" si="11"/>
        <v>0</v>
      </c>
      <c r="P161" s="155">
        <f t="shared" si="12"/>
        <v>0</v>
      </c>
      <c r="Q161" s="3"/>
      <c r="R161" s="3"/>
      <c r="S161" s="3"/>
    </row>
    <row r="162" spans="1:19" ht="21.75" customHeight="1">
      <c r="A162" s="169"/>
      <c r="B162" s="178"/>
      <c r="C162" s="6" t="s">
        <v>31</v>
      </c>
      <c r="D162" s="84"/>
      <c r="E162" s="84"/>
      <c r="F162" s="84"/>
      <c r="G162" s="84"/>
      <c r="H162" s="97"/>
      <c r="I162" s="97"/>
      <c r="J162" s="97"/>
      <c r="K162" s="55"/>
      <c r="L162" s="84"/>
      <c r="M162" s="55"/>
      <c r="N162" s="61"/>
      <c r="O162" s="154">
        <f t="shared" si="11"/>
        <v>0</v>
      </c>
      <c r="P162" s="155">
        <f t="shared" si="12"/>
        <v>0</v>
      </c>
      <c r="Q162" s="3"/>
      <c r="R162" s="3"/>
      <c r="S162" s="3"/>
    </row>
    <row r="163" spans="1:19" ht="21.75" customHeight="1">
      <c r="A163" s="169"/>
      <c r="B163" s="178"/>
      <c r="C163" s="6" t="s">
        <v>32</v>
      </c>
      <c r="D163" s="84">
        <v>855.2</v>
      </c>
      <c r="E163" s="84">
        <v>855.2</v>
      </c>
      <c r="F163" s="84">
        <v>186.5</v>
      </c>
      <c r="G163" s="84">
        <v>186.5</v>
      </c>
      <c r="H163" s="97">
        <v>222.9</v>
      </c>
      <c r="I163" s="97"/>
      <c r="J163" s="97">
        <v>222.9</v>
      </c>
      <c r="K163" s="55"/>
      <c r="L163" s="84">
        <v>222.9</v>
      </c>
      <c r="M163" s="55"/>
      <c r="N163" s="61"/>
      <c r="O163" s="154">
        <f t="shared" si="11"/>
        <v>855.1999999999999</v>
      </c>
      <c r="P163" s="155">
        <f t="shared" si="12"/>
        <v>186.5</v>
      </c>
      <c r="Q163" s="3"/>
      <c r="R163" s="3"/>
      <c r="S163" s="3"/>
    </row>
    <row r="164" spans="1:19" ht="21.75" customHeight="1">
      <c r="A164" s="169"/>
      <c r="B164" s="178"/>
      <c r="C164" s="6" t="s">
        <v>33</v>
      </c>
      <c r="D164" s="84"/>
      <c r="E164" s="84"/>
      <c r="F164" s="84"/>
      <c r="G164" s="84"/>
      <c r="H164" s="97"/>
      <c r="I164" s="97"/>
      <c r="J164" s="97"/>
      <c r="K164" s="55"/>
      <c r="L164" s="84"/>
      <c r="M164" s="55"/>
      <c r="N164" s="61"/>
      <c r="O164" s="154">
        <f t="shared" si="11"/>
        <v>0</v>
      </c>
      <c r="P164" s="155">
        <f t="shared" si="12"/>
        <v>0</v>
      </c>
      <c r="Q164" s="3"/>
      <c r="R164" s="3"/>
      <c r="S164" s="3"/>
    </row>
    <row r="165" spans="1:19" ht="53.25" customHeight="1">
      <c r="A165" s="169"/>
      <c r="B165" s="178"/>
      <c r="C165" s="12" t="s">
        <v>61</v>
      </c>
      <c r="D165" s="84"/>
      <c r="E165" s="84"/>
      <c r="F165" s="84"/>
      <c r="G165" s="84"/>
      <c r="H165" s="97"/>
      <c r="I165" s="97"/>
      <c r="J165" s="97"/>
      <c r="K165" s="55"/>
      <c r="L165" s="84"/>
      <c r="M165" s="55"/>
      <c r="N165" s="61"/>
      <c r="O165" s="154">
        <f t="shared" si="11"/>
        <v>0</v>
      </c>
      <c r="P165" s="155">
        <f t="shared" si="12"/>
        <v>0</v>
      </c>
      <c r="Q165" s="3"/>
      <c r="R165" s="3"/>
      <c r="S165" s="3"/>
    </row>
    <row r="166" spans="1:19" ht="19.5" customHeight="1">
      <c r="A166" s="169"/>
      <c r="B166" s="178"/>
      <c r="C166" s="6" t="s">
        <v>31</v>
      </c>
      <c r="D166" s="84"/>
      <c r="E166" s="84"/>
      <c r="F166" s="84"/>
      <c r="G166" s="84"/>
      <c r="H166" s="97"/>
      <c r="I166" s="97"/>
      <c r="J166" s="97"/>
      <c r="K166" s="55"/>
      <c r="L166" s="84"/>
      <c r="M166" s="55"/>
      <c r="N166" s="61"/>
      <c r="O166" s="154">
        <f t="shared" si="11"/>
        <v>0</v>
      </c>
      <c r="P166" s="155">
        <f t="shared" si="12"/>
        <v>0</v>
      </c>
      <c r="Q166" s="3"/>
      <c r="R166" s="3"/>
      <c r="S166" s="3"/>
    </row>
    <row r="167" spans="1:19" ht="21" customHeight="1">
      <c r="A167" s="169"/>
      <c r="B167" s="178"/>
      <c r="C167" s="6" t="s">
        <v>32</v>
      </c>
      <c r="D167" s="84">
        <v>3</v>
      </c>
      <c r="E167" s="84">
        <v>3</v>
      </c>
      <c r="F167" s="84"/>
      <c r="G167" s="84"/>
      <c r="H167" s="97"/>
      <c r="I167" s="97"/>
      <c r="J167" s="97">
        <v>3</v>
      </c>
      <c r="K167" s="55"/>
      <c r="L167" s="84"/>
      <c r="M167" s="55"/>
      <c r="N167" s="61"/>
      <c r="O167" s="154">
        <f t="shared" si="11"/>
        <v>3</v>
      </c>
      <c r="P167" s="155">
        <f t="shared" si="12"/>
        <v>0</v>
      </c>
      <c r="Q167" s="3"/>
      <c r="R167" s="3"/>
      <c r="S167" s="3"/>
    </row>
    <row r="168" spans="1:19" ht="21" customHeight="1">
      <c r="A168" s="169"/>
      <c r="B168" s="178"/>
      <c r="C168" s="6" t="s">
        <v>33</v>
      </c>
      <c r="D168" s="84"/>
      <c r="E168" s="84"/>
      <c r="F168" s="84"/>
      <c r="G168" s="84"/>
      <c r="H168" s="97"/>
      <c r="I168" s="97"/>
      <c r="J168" s="97"/>
      <c r="K168" s="55"/>
      <c r="L168" s="84"/>
      <c r="M168" s="55"/>
      <c r="N168" s="61"/>
      <c r="O168" s="154">
        <f t="shared" si="11"/>
        <v>0</v>
      </c>
      <c r="P168" s="155">
        <f t="shared" si="12"/>
        <v>0</v>
      </c>
      <c r="Q168" s="3"/>
      <c r="R168" s="3"/>
      <c r="S168" s="3"/>
    </row>
    <row r="169" spans="1:19" ht="69.75" customHeight="1">
      <c r="A169" s="169"/>
      <c r="B169" s="178"/>
      <c r="C169" s="22" t="s">
        <v>113</v>
      </c>
      <c r="D169" s="91">
        <f>D171</f>
        <v>300</v>
      </c>
      <c r="E169" s="91">
        <f>E171</f>
        <v>300</v>
      </c>
      <c r="F169" s="91">
        <f>F171</f>
        <v>172.22</v>
      </c>
      <c r="G169" s="91">
        <f>G171</f>
        <v>172.22</v>
      </c>
      <c r="H169" s="92">
        <f>H171</f>
        <v>127.78</v>
      </c>
      <c r="I169" s="92"/>
      <c r="J169" s="92">
        <f>J171</f>
        <v>0</v>
      </c>
      <c r="K169" s="91">
        <f>K171</f>
        <v>0</v>
      </c>
      <c r="L169" s="91">
        <f>L171</f>
        <v>0</v>
      </c>
      <c r="M169" s="91">
        <f>M171</f>
        <v>0</v>
      </c>
      <c r="N169" s="62"/>
      <c r="O169" s="154">
        <f t="shared" si="11"/>
        <v>300</v>
      </c>
      <c r="P169" s="155">
        <f t="shared" si="12"/>
        <v>172.22</v>
      </c>
      <c r="Q169" s="3"/>
      <c r="R169" s="3"/>
      <c r="S169" s="3"/>
    </row>
    <row r="170" spans="1:19" ht="21" customHeight="1">
      <c r="A170" s="169"/>
      <c r="B170" s="178"/>
      <c r="C170" s="6" t="s">
        <v>31</v>
      </c>
      <c r="D170" s="84"/>
      <c r="E170" s="84"/>
      <c r="F170" s="84"/>
      <c r="G170" s="84"/>
      <c r="H170" s="97"/>
      <c r="I170" s="97"/>
      <c r="J170" s="97"/>
      <c r="K170" s="55"/>
      <c r="L170" s="84"/>
      <c r="M170" s="84"/>
      <c r="N170" s="61"/>
      <c r="O170" s="154">
        <f t="shared" si="11"/>
        <v>0</v>
      </c>
      <c r="P170" s="155">
        <f t="shared" si="12"/>
        <v>0</v>
      </c>
      <c r="Q170" s="3"/>
      <c r="R170" s="3"/>
      <c r="S170" s="3"/>
    </row>
    <row r="171" spans="1:19" ht="21" customHeight="1">
      <c r="A171" s="169"/>
      <c r="B171" s="178"/>
      <c r="C171" s="6" t="s">
        <v>32</v>
      </c>
      <c r="D171" s="84">
        <f>D175</f>
        <v>300</v>
      </c>
      <c r="E171" s="84">
        <f>E175</f>
        <v>300</v>
      </c>
      <c r="F171" s="84">
        <f>F175</f>
        <v>172.22</v>
      </c>
      <c r="G171" s="84">
        <f>G175</f>
        <v>172.22</v>
      </c>
      <c r="H171" s="97">
        <f>H175</f>
        <v>127.78</v>
      </c>
      <c r="I171" s="97"/>
      <c r="J171" s="97"/>
      <c r="K171" s="55"/>
      <c r="L171" s="84"/>
      <c r="M171" s="84"/>
      <c r="N171" s="61"/>
      <c r="O171" s="154">
        <f t="shared" si="11"/>
        <v>300</v>
      </c>
      <c r="P171" s="155">
        <f t="shared" si="12"/>
        <v>172.22</v>
      </c>
      <c r="Q171" s="3"/>
      <c r="R171" s="3"/>
      <c r="S171" s="3"/>
    </row>
    <row r="172" spans="1:19" ht="21" customHeight="1">
      <c r="A172" s="169"/>
      <c r="B172" s="178"/>
      <c r="C172" s="6" t="s">
        <v>33</v>
      </c>
      <c r="D172" s="84"/>
      <c r="E172" s="84"/>
      <c r="F172" s="84"/>
      <c r="G172" s="84"/>
      <c r="H172" s="97"/>
      <c r="I172" s="97"/>
      <c r="J172" s="97"/>
      <c r="K172" s="55"/>
      <c r="L172" s="84"/>
      <c r="M172" s="84"/>
      <c r="N172" s="61"/>
      <c r="O172" s="154">
        <f t="shared" si="11"/>
        <v>0</v>
      </c>
      <c r="P172" s="155">
        <f t="shared" si="12"/>
        <v>0</v>
      </c>
      <c r="Q172" s="3"/>
      <c r="R172" s="3"/>
      <c r="S172" s="3"/>
    </row>
    <row r="173" spans="1:19" ht="339.75" customHeight="1">
      <c r="A173" s="170"/>
      <c r="B173" s="178"/>
      <c r="C173" s="24" t="s">
        <v>41</v>
      </c>
      <c r="D173" s="84"/>
      <c r="E173" s="84"/>
      <c r="F173" s="84"/>
      <c r="G173" s="84"/>
      <c r="H173" s="97"/>
      <c r="I173" s="97"/>
      <c r="J173" s="97"/>
      <c r="K173" s="55"/>
      <c r="L173" s="84"/>
      <c r="M173" s="84"/>
      <c r="N173" s="61"/>
      <c r="O173" s="154">
        <f t="shared" si="11"/>
        <v>0</v>
      </c>
      <c r="P173" s="155">
        <f t="shared" si="12"/>
        <v>0</v>
      </c>
      <c r="Q173" s="3"/>
      <c r="R173" s="3"/>
      <c r="S173" s="3"/>
    </row>
    <row r="174" spans="1:19" ht="21" customHeight="1">
      <c r="A174" s="23"/>
      <c r="B174" s="178"/>
      <c r="C174" s="6" t="s">
        <v>31</v>
      </c>
      <c r="D174" s="84"/>
      <c r="E174" s="84"/>
      <c r="F174" s="84"/>
      <c r="G174" s="84"/>
      <c r="H174" s="97"/>
      <c r="I174" s="97"/>
      <c r="J174" s="97"/>
      <c r="K174" s="55"/>
      <c r="L174" s="84"/>
      <c r="M174" s="84"/>
      <c r="N174" s="61"/>
      <c r="O174" s="154">
        <f t="shared" si="11"/>
        <v>0</v>
      </c>
      <c r="P174" s="155">
        <f t="shared" si="12"/>
        <v>0</v>
      </c>
      <c r="Q174" s="3"/>
      <c r="R174" s="3"/>
      <c r="S174" s="3"/>
    </row>
    <row r="175" spans="1:19" ht="21" customHeight="1">
      <c r="A175" s="23"/>
      <c r="B175" s="178"/>
      <c r="C175" s="6" t="s">
        <v>32</v>
      </c>
      <c r="D175" s="84">
        <v>300</v>
      </c>
      <c r="E175" s="84">
        <v>300</v>
      </c>
      <c r="F175" s="84">
        <v>172.22</v>
      </c>
      <c r="G175" s="84">
        <v>172.22</v>
      </c>
      <c r="H175" s="97">
        <v>127.78</v>
      </c>
      <c r="I175" s="97"/>
      <c r="J175" s="97"/>
      <c r="K175" s="55"/>
      <c r="L175" s="84"/>
      <c r="M175" s="84"/>
      <c r="N175" s="61"/>
      <c r="O175" s="154">
        <f t="shared" si="11"/>
        <v>300</v>
      </c>
      <c r="P175" s="155">
        <f t="shared" si="12"/>
        <v>172.22</v>
      </c>
      <c r="Q175" s="3"/>
      <c r="R175" s="3"/>
      <c r="S175" s="3"/>
    </row>
    <row r="176" spans="1:19" ht="21" customHeight="1">
      <c r="A176" s="23"/>
      <c r="B176" s="178"/>
      <c r="C176" s="6" t="s">
        <v>33</v>
      </c>
      <c r="D176" s="84"/>
      <c r="E176" s="84"/>
      <c r="F176" s="84"/>
      <c r="G176" s="84"/>
      <c r="H176" s="97"/>
      <c r="I176" s="97"/>
      <c r="J176" s="97"/>
      <c r="K176" s="55"/>
      <c r="L176" s="84"/>
      <c r="M176" s="84"/>
      <c r="N176" s="61"/>
      <c r="O176" s="154">
        <f t="shared" si="11"/>
        <v>0</v>
      </c>
      <c r="P176" s="155">
        <f t="shared" si="12"/>
        <v>0</v>
      </c>
      <c r="Q176" s="3"/>
      <c r="R176" s="3"/>
      <c r="S176" s="3"/>
    </row>
    <row r="177" spans="1:19" ht="333" customHeight="1" thickBot="1">
      <c r="A177" s="23"/>
      <c r="B177" s="28" t="s">
        <v>2</v>
      </c>
      <c r="C177" s="18" t="s">
        <v>26</v>
      </c>
      <c r="D177" s="98">
        <f>D179+D180+D181</f>
        <v>4978.4</v>
      </c>
      <c r="E177" s="98">
        <f>E179+E180+E181</f>
        <v>4978.4</v>
      </c>
      <c r="F177" s="98">
        <f>F179+F181</f>
        <v>358.72</v>
      </c>
      <c r="G177" s="98">
        <f>G179+G181</f>
        <v>358.72</v>
      </c>
      <c r="H177" s="123">
        <f>H179+H181</f>
        <v>1624.0800000000002</v>
      </c>
      <c r="I177" s="66">
        <f>I179+I180+I181</f>
        <v>0</v>
      </c>
      <c r="J177" s="123">
        <f>J179+J181</f>
        <v>1499.3000000000002</v>
      </c>
      <c r="K177" s="65">
        <f>K179+K181</f>
        <v>0</v>
      </c>
      <c r="L177" s="65">
        <f>L179+L181</f>
        <v>1496.3000000000002</v>
      </c>
      <c r="M177" s="65">
        <f>M179+M181</f>
        <v>0</v>
      </c>
      <c r="N177" s="36">
        <f>(G177+I177+K177+M177)*100/D177</f>
        <v>7.205527880443516</v>
      </c>
      <c r="O177" s="156">
        <f t="shared" si="11"/>
        <v>4978.400000000001</v>
      </c>
      <c r="P177" s="157">
        <f t="shared" si="12"/>
        <v>358.72</v>
      </c>
      <c r="Q177" s="3"/>
      <c r="R177" s="3"/>
      <c r="S177" s="3"/>
    </row>
    <row r="178" spans="1:19" ht="21.75" customHeight="1" thickBot="1">
      <c r="A178" s="23"/>
      <c r="B178" s="143"/>
      <c r="C178" s="18" t="s">
        <v>31</v>
      </c>
      <c r="D178" s="107"/>
      <c r="E178" s="107"/>
      <c r="F178" s="107"/>
      <c r="G178" s="107"/>
      <c r="H178" s="124"/>
      <c r="I178" s="68"/>
      <c r="J178" s="69"/>
      <c r="K178" s="70"/>
      <c r="L178" s="70"/>
      <c r="M178" s="70"/>
      <c r="N178" s="50"/>
      <c r="O178" s="154">
        <f t="shared" si="11"/>
        <v>0</v>
      </c>
      <c r="P178" s="155">
        <f t="shared" si="12"/>
        <v>0</v>
      </c>
      <c r="Q178" s="3"/>
      <c r="R178" s="3"/>
      <c r="S178" s="3"/>
    </row>
    <row r="179" spans="1:19" ht="21" customHeight="1" thickBot="1">
      <c r="A179" s="26"/>
      <c r="B179" s="143"/>
      <c r="C179" s="18" t="s">
        <v>32</v>
      </c>
      <c r="D179" s="98">
        <f>D155+D171</f>
        <v>4978.4</v>
      </c>
      <c r="E179" s="98">
        <f>E155+E171</f>
        <v>4978.4</v>
      </c>
      <c r="F179" s="98">
        <f>F155+F171</f>
        <v>358.72</v>
      </c>
      <c r="G179" s="98">
        <f>G155+G169</f>
        <v>358.72</v>
      </c>
      <c r="H179" s="124">
        <f>H155+H171</f>
        <v>1624.0800000000002</v>
      </c>
      <c r="I179" s="66">
        <f>I155+I169</f>
        <v>0</v>
      </c>
      <c r="J179" s="65">
        <f>J155+J171</f>
        <v>1499.3000000000002</v>
      </c>
      <c r="K179" s="65">
        <f>K155+K169</f>
        <v>0</v>
      </c>
      <c r="L179" s="65">
        <f>L155+L171</f>
        <v>1496.3000000000002</v>
      </c>
      <c r="M179" s="70">
        <f>M155+M169</f>
        <v>0</v>
      </c>
      <c r="N179" s="50"/>
      <c r="O179" s="152">
        <f>F179+H179+J179+L179</f>
        <v>4978.400000000001</v>
      </c>
      <c r="P179" s="155">
        <f t="shared" si="12"/>
        <v>358.72</v>
      </c>
      <c r="Q179" s="3"/>
      <c r="R179" s="3"/>
      <c r="S179" s="3"/>
    </row>
    <row r="180" spans="1:19" ht="21" customHeight="1" thickBot="1">
      <c r="A180" s="26"/>
      <c r="B180" s="143"/>
      <c r="C180" s="18" t="s">
        <v>62</v>
      </c>
      <c r="D180" s="98"/>
      <c r="E180" s="98"/>
      <c r="F180" s="98"/>
      <c r="G180" s="98"/>
      <c r="H180" s="124"/>
      <c r="I180" s="125"/>
      <c r="J180" s="100"/>
      <c r="K180" s="100"/>
      <c r="L180" s="100"/>
      <c r="M180" s="70"/>
      <c r="N180" s="50"/>
      <c r="O180" s="154">
        <f t="shared" si="11"/>
        <v>0</v>
      </c>
      <c r="P180" s="155">
        <f t="shared" si="12"/>
        <v>0</v>
      </c>
      <c r="Q180" s="3"/>
      <c r="R180" s="3"/>
      <c r="S180" s="3"/>
    </row>
    <row r="181" spans="1:19" ht="18.75" customHeight="1">
      <c r="A181" s="26"/>
      <c r="B181" s="28"/>
      <c r="C181" s="20" t="s">
        <v>33</v>
      </c>
      <c r="D181" s="126"/>
      <c r="E181" s="126"/>
      <c r="F181" s="126">
        <f>F156</f>
        <v>0</v>
      </c>
      <c r="G181" s="126">
        <f>G156</f>
        <v>0</v>
      </c>
      <c r="H181" s="127">
        <f>H156</f>
        <v>0</v>
      </c>
      <c r="I181" s="128">
        <v>0</v>
      </c>
      <c r="J181" s="70">
        <f>J156</f>
        <v>0</v>
      </c>
      <c r="K181" s="70">
        <f>K156</f>
        <v>0</v>
      </c>
      <c r="L181" s="70">
        <f>L156</f>
        <v>0</v>
      </c>
      <c r="M181" s="70">
        <f>M156</f>
        <v>0</v>
      </c>
      <c r="N181" s="50"/>
      <c r="O181" s="154">
        <f t="shared" si="11"/>
        <v>0</v>
      </c>
      <c r="P181" s="155">
        <f t="shared" si="12"/>
        <v>0</v>
      </c>
      <c r="Q181" s="3"/>
      <c r="R181" s="3"/>
      <c r="S181" s="3"/>
    </row>
    <row r="182" spans="1:19" ht="192.75" customHeight="1">
      <c r="A182" s="39"/>
      <c r="B182" s="141" t="s">
        <v>103</v>
      </c>
      <c r="C182" s="12" t="s">
        <v>16</v>
      </c>
      <c r="D182" s="129">
        <f>D184</f>
        <v>7</v>
      </c>
      <c r="E182" s="129">
        <f>E184</f>
        <v>7</v>
      </c>
      <c r="F182" s="129"/>
      <c r="G182" s="129"/>
      <c r="H182" s="97">
        <f>-H184</f>
        <v>-7</v>
      </c>
      <c r="I182" s="129"/>
      <c r="J182" s="97"/>
      <c r="K182" s="84"/>
      <c r="L182" s="84"/>
      <c r="M182" s="55"/>
      <c r="N182" s="61"/>
      <c r="O182" s="154">
        <f t="shared" si="11"/>
        <v>-7</v>
      </c>
      <c r="P182" s="155">
        <f t="shared" si="12"/>
        <v>0</v>
      </c>
      <c r="Q182" s="3"/>
      <c r="R182" s="3"/>
      <c r="S182" s="3"/>
    </row>
    <row r="183" spans="1:19" ht="21.75" customHeight="1">
      <c r="A183" s="168"/>
      <c r="B183" s="142"/>
      <c r="C183" s="6" t="s">
        <v>31</v>
      </c>
      <c r="D183" s="84"/>
      <c r="E183" s="84"/>
      <c r="F183" s="84"/>
      <c r="G183" s="84"/>
      <c r="H183" s="97"/>
      <c r="I183" s="84"/>
      <c r="J183" s="97"/>
      <c r="K183" s="84"/>
      <c r="L183" s="84"/>
      <c r="M183" s="55"/>
      <c r="N183" s="61"/>
      <c r="O183" s="154">
        <f t="shared" si="11"/>
        <v>0</v>
      </c>
      <c r="P183" s="155">
        <f t="shared" si="12"/>
        <v>0</v>
      </c>
      <c r="Q183" s="3"/>
      <c r="R183" s="3"/>
      <c r="S183" s="3"/>
    </row>
    <row r="184" spans="1:19" ht="16.5" customHeight="1">
      <c r="A184" s="169"/>
      <c r="B184" s="142"/>
      <c r="C184" s="6" t="s">
        <v>32</v>
      </c>
      <c r="D184" s="129">
        <v>7</v>
      </c>
      <c r="E184" s="129">
        <v>7</v>
      </c>
      <c r="F184" s="129"/>
      <c r="G184" s="129"/>
      <c r="H184" s="97">
        <v>7</v>
      </c>
      <c r="I184" s="129"/>
      <c r="J184" s="97"/>
      <c r="K184" s="84"/>
      <c r="L184" s="84"/>
      <c r="M184" s="55"/>
      <c r="N184" s="61"/>
      <c r="O184" s="154">
        <f t="shared" si="11"/>
        <v>7</v>
      </c>
      <c r="P184" s="155">
        <f t="shared" si="12"/>
        <v>0</v>
      </c>
      <c r="Q184" s="3"/>
      <c r="R184" s="3"/>
      <c r="S184" s="3"/>
    </row>
    <row r="185" spans="1:19" ht="16.5" customHeight="1">
      <c r="A185" s="169"/>
      <c r="B185" s="142"/>
      <c r="C185" s="6" t="s">
        <v>33</v>
      </c>
      <c r="D185" s="84"/>
      <c r="E185" s="84"/>
      <c r="F185" s="84"/>
      <c r="G185" s="84"/>
      <c r="H185" s="97"/>
      <c r="I185" s="84"/>
      <c r="J185" s="97"/>
      <c r="K185" s="84"/>
      <c r="L185" s="84"/>
      <c r="M185" s="55"/>
      <c r="N185" s="61"/>
      <c r="O185" s="154">
        <f t="shared" si="11"/>
        <v>0</v>
      </c>
      <c r="P185" s="155">
        <f t="shared" si="12"/>
        <v>0</v>
      </c>
      <c r="Q185" s="3"/>
      <c r="R185" s="3"/>
      <c r="S185" s="3"/>
    </row>
    <row r="186" spans="1:19" ht="123.75" customHeight="1">
      <c r="A186" s="169"/>
      <c r="B186" s="144"/>
      <c r="C186" s="16" t="s">
        <v>17</v>
      </c>
      <c r="D186" s="129">
        <f>D188</f>
        <v>20</v>
      </c>
      <c r="E186" s="129">
        <f>E188</f>
        <v>20</v>
      </c>
      <c r="F186" s="129"/>
      <c r="G186" s="129"/>
      <c r="H186" s="97"/>
      <c r="I186" s="129"/>
      <c r="J186" s="97"/>
      <c r="K186" s="84"/>
      <c r="L186" s="84"/>
      <c r="M186" s="55"/>
      <c r="N186" s="61"/>
      <c r="O186" s="154">
        <f t="shared" si="11"/>
        <v>0</v>
      </c>
      <c r="P186" s="155">
        <f t="shared" si="12"/>
        <v>0</v>
      </c>
      <c r="Q186" s="3"/>
      <c r="R186" s="3"/>
      <c r="S186" s="3"/>
    </row>
    <row r="187" spans="1:19" ht="16.5" customHeight="1">
      <c r="A187" s="170"/>
      <c r="B187" s="142"/>
      <c r="C187" s="6" t="s">
        <v>31</v>
      </c>
      <c r="D187" s="84"/>
      <c r="E187" s="84"/>
      <c r="F187" s="84"/>
      <c r="G187" s="84"/>
      <c r="H187" s="97"/>
      <c r="I187" s="84"/>
      <c r="J187" s="97"/>
      <c r="K187" s="84"/>
      <c r="L187" s="84"/>
      <c r="M187" s="55"/>
      <c r="N187" s="61"/>
      <c r="O187" s="154">
        <f t="shared" si="11"/>
        <v>0</v>
      </c>
      <c r="P187" s="155">
        <f t="shared" si="12"/>
        <v>0</v>
      </c>
      <c r="Q187" s="3"/>
      <c r="R187" s="3"/>
      <c r="S187" s="3"/>
    </row>
    <row r="188" spans="1:16" s="48" customFormat="1" ht="21.75" customHeight="1">
      <c r="A188" s="47"/>
      <c r="B188" s="142"/>
      <c r="C188" s="6" t="s">
        <v>32</v>
      </c>
      <c r="D188" s="129">
        <v>20</v>
      </c>
      <c r="E188" s="129">
        <v>20</v>
      </c>
      <c r="F188" s="129"/>
      <c r="G188" s="129"/>
      <c r="H188" s="97">
        <v>20</v>
      </c>
      <c r="I188" s="129"/>
      <c r="J188" s="97"/>
      <c r="K188" s="84"/>
      <c r="L188" s="84"/>
      <c r="M188" s="55"/>
      <c r="N188" s="61"/>
      <c r="O188" s="154">
        <f t="shared" si="11"/>
        <v>20</v>
      </c>
      <c r="P188" s="155">
        <f t="shared" si="12"/>
        <v>0</v>
      </c>
    </row>
    <row r="189" spans="1:16" s="48" customFormat="1" ht="18" customHeight="1">
      <c r="A189" s="47"/>
      <c r="B189" s="142"/>
      <c r="C189" s="6" t="s">
        <v>33</v>
      </c>
      <c r="D189" s="84"/>
      <c r="E189" s="84"/>
      <c r="F189" s="84"/>
      <c r="G189" s="84"/>
      <c r="H189" s="97"/>
      <c r="I189" s="84"/>
      <c r="J189" s="97"/>
      <c r="K189" s="84"/>
      <c r="L189" s="84"/>
      <c r="M189" s="55"/>
      <c r="N189" s="61"/>
      <c r="O189" s="154">
        <f t="shared" si="11"/>
        <v>0</v>
      </c>
      <c r="P189" s="155">
        <f t="shared" si="12"/>
        <v>0</v>
      </c>
    </row>
    <row r="190" spans="1:16" s="48" customFormat="1" ht="52.5" customHeight="1">
      <c r="A190" s="47"/>
      <c r="B190" s="142"/>
      <c r="C190" s="16" t="s">
        <v>18</v>
      </c>
      <c r="D190" s="129"/>
      <c r="E190" s="129"/>
      <c r="F190" s="129"/>
      <c r="G190" s="129"/>
      <c r="H190" s="97"/>
      <c r="I190" s="129"/>
      <c r="J190" s="97"/>
      <c r="K190" s="84"/>
      <c r="L190" s="84"/>
      <c r="M190" s="55"/>
      <c r="N190" s="61"/>
      <c r="O190" s="154">
        <f aca="true" t="shared" si="16" ref="O190:O253">F190+H190+J190+L190</f>
        <v>0</v>
      </c>
      <c r="P190" s="155">
        <f aca="true" t="shared" si="17" ref="P190:P253">G190+I190+K190+M190</f>
        <v>0</v>
      </c>
    </row>
    <row r="191" spans="1:16" s="48" customFormat="1" ht="16.5" customHeight="1">
      <c r="A191" s="47"/>
      <c r="B191" s="142"/>
      <c r="C191" s="6" t="s">
        <v>31</v>
      </c>
      <c r="D191" s="84"/>
      <c r="E191" s="84"/>
      <c r="F191" s="84"/>
      <c r="G191" s="84"/>
      <c r="H191" s="97"/>
      <c r="I191" s="84"/>
      <c r="J191" s="97"/>
      <c r="K191" s="84"/>
      <c r="L191" s="84"/>
      <c r="M191" s="55"/>
      <c r="N191" s="61"/>
      <c r="O191" s="154">
        <f t="shared" si="16"/>
        <v>0</v>
      </c>
      <c r="P191" s="155">
        <f t="shared" si="17"/>
        <v>0</v>
      </c>
    </row>
    <row r="192" spans="1:16" s="48" customFormat="1" ht="19.5" customHeight="1">
      <c r="A192" s="47"/>
      <c r="B192" s="142"/>
      <c r="C192" s="6" t="s">
        <v>32</v>
      </c>
      <c r="D192" s="129"/>
      <c r="E192" s="129"/>
      <c r="F192" s="129"/>
      <c r="G192" s="129"/>
      <c r="H192" s="97"/>
      <c r="I192" s="129"/>
      <c r="J192" s="97"/>
      <c r="K192" s="84"/>
      <c r="L192" s="84"/>
      <c r="M192" s="55"/>
      <c r="N192" s="61"/>
      <c r="O192" s="154">
        <f t="shared" si="16"/>
        <v>0</v>
      </c>
      <c r="P192" s="155">
        <f t="shared" si="17"/>
        <v>0</v>
      </c>
    </row>
    <row r="193" spans="1:16" s="48" customFormat="1" ht="16.5" customHeight="1">
      <c r="A193" s="47"/>
      <c r="B193" s="142"/>
      <c r="C193" s="6" t="s">
        <v>33</v>
      </c>
      <c r="D193" s="84"/>
      <c r="E193" s="84"/>
      <c r="F193" s="84"/>
      <c r="G193" s="84"/>
      <c r="H193" s="97"/>
      <c r="I193" s="84"/>
      <c r="J193" s="97"/>
      <c r="K193" s="84"/>
      <c r="L193" s="84"/>
      <c r="M193" s="55"/>
      <c r="N193" s="61"/>
      <c r="O193" s="154">
        <f t="shared" si="16"/>
        <v>0</v>
      </c>
      <c r="P193" s="155">
        <f t="shared" si="17"/>
        <v>0</v>
      </c>
    </row>
    <row r="194" spans="1:16" s="48" customFormat="1" ht="47.25" customHeight="1">
      <c r="A194" s="47"/>
      <c r="B194" s="142"/>
      <c r="C194" s="16" t="s">
        <v>19</v>
      </c>
      <c r="D194" s="129"/>
      <c r="E194" s="129"/>
      <c r="F194" s="129"/>
      <c r="G194" s="129"/>
      <c r="H194" s="97"/>
      <c r="I194" s="129"/>
      <c r="J194" s="97"/>
      <c r="K194" s="84"/>
      <c r="L194" s="84"/>
      <c r="M194" s="55"/>
      <c r="N194" s="61"/>
      <c r="O194" s="154">
        <f t="shared" si="16"/>
        <v>0</v>
      </c>
      <c r="P194" s="155">
        <f t="shared" si="17"/>
        <v>0</v>
      </c>
    </row>
    <row r="195" spans="1:16" s="48" customFormat="1" ht="20.25" customHeight="1">
      <c r="A195" s="47"/>
      <c r="B195" s="142"/>
      <c r="C195" s="6" t="s">
        <v>31</v>
      </c>
      <c r="D195" s="84"/>
      <c r="E195" s="84"/>
      <c r="F195" s="84"/>
      <c r="G195" s="84"/>
      <c r="H195" s="97"/>
      <c r="I195" s="84"/>
      <c r="J195" s="97"/>
      <c r="K195" s="84"/>
      <c r="L195" s="84"/>
      <c r="M195" s="55"/>
      <c r="N195" s="61"/>
      <c r="O195" s="154">
        <f t="shared" si="16"/>
        <v>0</v>
      </c>
      <c r="P195" s="155">
        <f t="shared" si="17"/>
        <v>0</v>
      </c>
    </row>
    <row r="196" spans="1:16" s="48" customFormat="1" ht="16.5" customHeight="1">
      <c r="A196" s="47"/>
      <c r="B196" s="142"/>
      <c r="C196" s="6" t="s">
        <v>32</v>
      </c>
      <c r="D196" s="129"/>
      <c r="E196" s="129"/>
      <c r="F196" s="129"/>
      <c r="G196" s="129"/>
      <c r="H196" s="97"/>
      <c r="I196" s="129"/>
      <c r="J196" s="97"/>
      <c r="K196" s="84"/>
      <c r="L196" s="84"/>
      <c r="M196" s="55"/>
      <c r="N196" s="61"/>
      <c r="O196" s="154">
        <f t="shared" si="16"/>
        <v>0</v>
      </c>
      <c r="P196" s="155">
        <f t="shared" si="17"/>
        <v>0</v>
      </c>
    </row>
    <row r="197" spans="1:16" s="48" customFormat="1" ht="20.25" customHeight="1">
      <c r="A197" s="47"/>
      <c r="B197" s="142"/>
      <c r="C197" s="6" t="s">
        <v>33</v>
      </c>
      <c r="D197" s="84"/>
      <c r="E197" s="84"/>
      <c r="F197" s="84"/>
      <c r="G197" s="84"/>
      <c r="H197" s="97"/>
      <c r="I197" s="84"/>
      <c r="J197" s="97"/>
      <c r="K197" s="84"/>
      <c r="L197" s="84"/>
      <c r="M197" s="55"/>
      <c r="N197" s="61"/>
      <c r="O197" s="154">
        <f t="shared" si="16"/>
        <v>0</v>
      </c>
      <c r="P197" s="155">
        <f t="shared" si="17"/>
        <v>0</v>
      </c>
    </row>
    <row r="198" spans="1:16" s="48" customFormat="1" ht="66.75" customHeight="1">
      <c r="A198" s="47"/>
      <c r="B198" s="142"/>
      <c r="C198" s="16" t="s">
        <v>20</v>
      </c>
      <c r="D198" s="129">
        <f>D200</f>
        <v>1</v>
      </c>
      <c r="E198" s="129">
        <f>E200</f>
        <v>1</v>
      </c>
      <c r="F198" s="129"/>
      <c r="G198" s="129"/>
      <c r="H198" s="97"/>
      <c r="I198" s="129"/>
      <c r="J198" s="97"/>
      <c r="K198" s="84"/>
      <c r="L198" s="84"/>
      <c r="M198" s="55"/>
      <c r="N198" s="61"/>
      <c r="O198" s="154">
        <f t="shared" si="16"/>
        <v>0</v>
      </c>
      <c r="P198" s="155">
        <f t="shared" si="17"/>
        <v>0</v>
      </c>
    </row>
    <row r="199" spans="1:16" s="48" customFormat="1" ht="18.75" customHeight="1">
      <c r="A199" s="47"/>
      <c r="B199" s="142"/>
      <c r="C199" s="6" t="s">
        <v>31</v>
      </c>
      <c r="D199" s="84"/>
      <c r="E199" s="84"/>
      <c r="F199" s="84"/>
      <c r="G199" s="84"/>
      <c r="H199" s="97"/>
      <c r="I199" s="84"/>
      <c r="J199" s="97"/>
      <c r="K199" s="84"/>
      <c r="L199" s="84"/>
      <c r="M199" s="55"/>
      <c r="N199" s="61"/>
      <c r="O199" s="154">
        <f t="shared" si="16"/>
        <v>0</v>
      </c>
      <c r="P199" s="155">
        <f t="shared" si="17"/>
        <v>0</v>
      </c>
    </row>
    <row r="200" spans="1:16" s="48" customFormat="1" ht="18" customHeight="1">
      <c r="A200" s="47"/>
      <c r="B200" s="142"/>
      <c r="C200" s="6" t="s">
        <v>32</v>
      </c>
      <c r="D200" s="129">
        <v>1</v>
      </c>
      <c r="E200" s="129">
        <v>1</v>
      </c>
      <c r="F200" s="129"/>
      <c r="G200" s="129"/>
      <c r="H200" s="97"/>
      <c r="I200" s="129"/>
      <c r="J200" s="97">
        <v>1</v>
      </c>
      <c r="K200" s="84"/>
      <c r="L200" s="84"/>
      <c r="M200" s="55"/>
      <c r="N200" s="61"/>
      <c r="O200" s="154">
        <f t="shared" si="16"/>
        <v>1</v>
      </c>
      <c r="P200" s="155">
        <f t="shared" si="17"/>
        <v>0</v>
      </c>
    </row>
    <row r="201" spans="1:16" s="48" customFormat="1" ht="15.75" customHeight="1">
      <c r="A201" s="47"/>
      <c r="B201" s="142"/>
      <c r="C201" s="6" t="s">
        <v>33</v>
      </c>
      <c r="D201" s="84"/>
      <c r="E201" s="84"/>
      <c r="F201" s="84"/>
      <c r="G201" s="84"/>
      <c r="H201" s="97"/>
      <c r="I201" s="84"/>
      <c r="J201" s="97"/>
      <c r="K201" s="84"/>
      <c r="L201" s="84"/>
      <c r="M201" s="55"/>
      <c r="N201" s="61"/>
      <c r="O201" s="154">
        <f t="shared" si="16"/>
        <v>0</v>
      </c>
      <c r="P201" s="155">
        <f t="shared" si="17"/>
        <v>0</v>
      </c>
    </row>
    <row r="202" spans="1:16" s="48" customFormat="1" ht="41.25" customHeight="1">
      <c r="A202" s="47"/>
      <c r="B202" s="142"/>
      <c r="C202" s="15" t="s">
        <v>21</v>
      </c>
      <c r="D202" s="129">
        <f>D204</f>
        <v>1</v>
      </c>
      <c r="E202" s="129">
        <f>E204</f>
        <v>1</v>
      </c>
      <c r="F202" s="129"/>
      <c r="G202" s="129"/>
      <c r="H202" s="97"/>
      <c r="I202" s="129"/>
      <c r="J202" s="97"/>
      <c r="K202" s="84"/>
      <c r="L202" s="84"/>
      <c r="M202" s="84"/>
      <c r="N202" s="61"/>
      <c r="O202" s="154">
        <f t="shared" si="16"/>
        <v>0</v>
      </c>
      <c r="P202" s="155">
        <f t="shared" si="17"/>
        <v>0</v>
      </c>
    </row>
    <row r="203" spans="1:16" s="48" customFormat="1" ht="15.75" customHeight="1">
      <c r="A203" s="47"/>
      <c r="B203" s="142"/>
      <c r="C203" s="6" t="s">
        <v>31</v>
      </c>
      <c r="D203" s="84"/>
      <c r="E203" s="84"/>
      <c r="F203" s="84"/>
      <c r="G203" s="84"/>
      <c r="H203" s="97"/>
      <c r="I203" s="84"/>
      <c r="J203" s="97"/>
      <c r="K203" s="84"/>
      <c r="L203" s="84"/>
      <c r="M203" s="84"/>
      <c r="N203" s="61"/>
      <c r="O203" s="154">
        <f t="shared" si="16"/>
        <v>0</v>
      </c>
      <c r="P203" s="155">
        <f t="shared" si="17"/>
        <v>0</v>
      </c>
    </row>
    <row r="204" spans="1:16" s="48" customFormat="1" ht="15.75" customHeight="1">
      <c r="A204" s="47"/>
      <c r="B204" s="142"/>
      <c r="C204" s="6" t="s">
        <v>32</v>
      </c>
      <c r="D204" s="129">
        <v>1</v>
      </c>
      <c r="E204" s="129">
        <v>1</v>
      </c>
      <c r="F204" s="129"/>
      <c r="G204" s="129"/>
      <c r="H204" s="97"/>
      <c r="I204" s="129"/>
      <c r="J204" s="97">
        <v>1</v>
      </c>
      <c r="K204" s="84"/>
      <c r="L204" s="84"/>
      <c r="M204" s="84"/>
      <c r="N204" s="61"/>
      <c r="O204" s="154">
        <f t="shared" si="16"/>
        <v>1</v>
      </c>
      <c r="P204" s="155">
        <f t="shared" si="17"/>
        <v>0</v>
      </c>
    </row>
    <row r="205" spans="1:16" s="48" customFormat="1" ht="16.5" customHeight="1">
      <c r="A205" s="47"/>
      <c r="B205" s="142"/>
      <c r="C205" s="6" t="s">
        <v>33</v>
      </c>
      <c r="D205" s="84"/>
      <c r="E205" s="84"/>
      <c r="F205" s="84"/>
      <c r="G205" s="84"/>
      <c r="H205" s="97"/>
      <c r="I205" s="84"/>
      <c r="J205" s="97"/>
      <c r="K205" s="84"/>
      <c r="L205" s="84"/>
      <c r="M205" s="84"/>
      <c r="N205" s="61"/>
      <c r="O205" s="154">
        <f t="shared" si="16"/>
        <v>0</v>
      </c>
      <c r="P205" s="155">
        <f t="shared" si="17"/>
        <v>0</v>
      </c>
    </row>
    <row r="206" spans="1:16" s="48" customFormat="1" ht="77.25" customHeight="1">
      <c r="A206" s="47"/>
      <c r="B206" s="142"/>
      <c r="C206" s="12" t="s">
        <v>86</v>
      </c>
      <c r="D206" s="84">
        <f>D208</f>
        <v>6</v>
      </c>
      <c r="E206" s="84">
        <f>E208</f>
        <v>6</v>
      </c>
      <c r="F206" s="84"/>
      <c r="G206" s="84"/>
      <c r="H206" s="97"/>
      <c r="I206" s="84"/>
      <c r="J206" s="97"/>
      <c r="K206" s="84"/>
      <c r="L206" s="84"/>
      <c r="M206" s="84"/>
      <c r="N206" s="61"/>
      <c r="O206" s="154">
        <f t="shared" si="16"/>
        <v>0</v>
      </c>
      <c r="P206" s="155">
        <f t="shared" si="17"/>
        <v>0</v>
      </c>
    </row>
    <row r="207" spans="1:16" s="48" customFormat="1" ht="16.5" customHeight="1">
      <c r="A207" s="47"/>
      <c r="B207" s="142"/>
      <c r="C207" s="6" t="s">
        <v>31</v>
      </c>
      <c r="D207" s="84"/>
      <c r="E207" s="84"/>
      <c r="F207" s="84"/>
      <c r="G207" s="84"/>
      <c r="H207" s="97"/>
      <c r="I207" s="84"/>
      <c r="J207" s="97"/>
      <c r="K207" s="84"/>
      <c r="L207" s="84"/>
      <c r="M207" s="84"/>
      <c r="N207" s="61"/>
      <c r="O207" s="154">
        <f t="shared" si="16"/>
        <v>0</v>
      </c>
      <c r="P207" s="155">
        <f t="shared" si="17"/>
        <v>0</v>
      </c>
    </row>
    <row r="208" spans="1:16" s="48" customFormat="1" ht="16.5" customHeight="1">
      <c r="A208" s="47"/>
      <c r="B208" s="142"/>
      <c r="C208" s="6" t="s">
        <v>32</v>
      </c>
      <c r="D208" s="84">
        <v>6</v>
      </c>
      <c r="E208" s="84">
        <v>6</v>
      </c>
      <c r="F208" s="84"/>
      <c r="G208" s="84"/>
      <c r="H208" s="97"/>
      <c r="I208" s="84"/>
      <c r="J208" s="97">
        <v>6</v>
      </c>
      <c r="K208" s="84"/>
      <c r="L208" s="84"/>
      <c r="M208" s="84"/>
      <c r="N208" s="61"/>
      <c r="O208" s="154">
        <f t="shared" si="16"/>
        <v>6</v>
      </c>
      <c r="P208" s="155">
        <f t="shared" si="17"/>
        <v>0</v>
      </c>
    </row>
    <row r="209" spans="1:16" s="48" customFormat="1" ht="18.75" customHeight="1">
      <c r="A209" s="47"/>
      <c r="B209" s="142"/>
      <c r="C209" s="6" t="s">
        <v>33</v>
      </c>
      <c r="D209" s="84"/>
      <c r="E209" s="84"/>
      <c r="F209" s="84"/>
      <c r="G209" s="84"/>
      <c r="H209" s="97"/>
      <c r="I209" s="84"/>
      <c r="J209" s="97"/>
      <c r="K209" s="84"/>
      <c r="L209" s="84"/>
      <c r="M209" s="84"/>
      <c r="N209" s="61"/>
      <c r="O209" s="154">
        <f t="shared" si="16"/>
        <v>0</v>
      </c>
      <c r="P209" s="155">
        <f t="shared" si="17"/>
        <v>0</v>
      </c>
    </row>
    <row r="210" spans="1:16" s="48" customFormat="1" ht="58.5" customHeight="1">
      <c r="A210" s="47"/>
      <c r="B210" s="142"/>
      <c r="C210" s="15" t="s">
        <v>68</v>
      </c>
      <c r="D210" s="129">
        <f>D212</f>
        <v>20</v>
      </c>
      <c r="E210" s="129">
        <f>E212</f>
        <v>20</v>
      </c>
      <c r="F210" s="129"/>
      <c r="G210" s="129"/>
      <c r="H210" s="97"/>
      <c r="I210" s="129"/>
      <c r="J210" s="97"/>
      <c r="K210" s="84"/>
      <c r="L210" s="84"/>
      <c r="M210" s="84"/>
      <c r="N210" s="61"/>
      <c r="O210" s="154">
        <f t="shared" si="16"/>
        <v>0</v>
      </c>
      <c r="P210" s="155">
        <f t="shared" si="17"/>
        <v>0</v>
      </c>
    </row>
    <row r="211" spans="1:16" s="48" customFormat="1" ht="14.25" customHeight="1">
      <c r="A211" s="47"/>
      <c r="B211" s="142"/>
      <c r="C211" s="6" t="s">
        <v>31</v>
      </c>
      <c r="D211" s="84"/>
      <c r="E211" s="84"/>
      <c r="F211" s="84"/>
      <c r="G211" s="84"/>
      <c r="H211" s="97"/>
      <c r="I211" s="84"/>
      <c r="J211" s="97"/>
      <c r="K211" s="84"/>
      <c r="L211" s="84"/>
      <c r="M211" s="84"/>
      <c r="N211" s="61"/>
      <c r="O211" s="154">
        <f t="shared" si="16"/>
        <v>0</v>
      </c>
      <c r="P211" s="155">
        <f t="shared" si="17"/>
        <v>0</v>
      </c>
    </row>
    <row r="212" spans="1:16" s="48" customFormat="1" ht="14.25" customHeight="1">
      <c r="A212" s="47"/>
      <c r="B212" s="142"/>
      <c r="C212" s="6" t="s">
        <v>32</v>
      </c>
      <c r="D212" s="129">
        <v>20</v>
      </c>
      <c r="E212" s="129">
        <v>20</v>
      </c>
      <c r="F212" s="129"/>
      <c r="G212" s="129"/>
      <c r="H212" s="97">
        <v>20</v>
      </c>
      <c r="I212" s="129"/>
      <c r="J212" s="97"/>
      <c r="K212" s="84"/>
      <c r="L212" s="84"/>
      <c r="M212" s="84"/>
      <c r="N212" s="61"/>
      <c r="O212" s="154">
        <f t="shared" si="16"/>
        <v>20</v>
      </c>
      <c r="P212" s="155">
        <f t="shared" si="17"/>
        <v>0</v>
      </c>
    </row>
    <row r="213" spans="1:16" s="48" customFormat="1" ht="14.25" customHeight="1">
      <c r="A213" s="47"/>
      <c r="B213" s="142"/>
      <c r="C213" s="6" t="s">
        <v>33</v>
      </c>
      <c r="D213" s="84"/>
      <c r="E213" s="84"/>
      <c r="F213" s="84"/>
      <c r="G213" s="84"/>
      <c r="H213" s="97"/>
      <c r="I213" s="84"/>
      <c r="J213" s="97"/>
      <c r="K213" s="84"/>
      <c r="L213" s="84"/>
      <c r="M213" s="84"/>
      <c r="N213" s="61"/>
      <c r="O213" s="154">
        <f t="shared" si="16"/>
        <v>0</v>
      </c>
      <c r="P213" s="155">
        <f t="shared" si="17"/>
        <v>0</v>
      </c>
    </row>
    <row r="214" spans="1:19" ht="39.75" customHeight="1">
      <c r="A214" s="168">
        <v>6</v>
      </c>
      <c r="B214" s="142"/>
      <c r="C214" s="15" t="s">
        <v>22</v>
      </c>
      <c r="D214" s="129">
        <f>D216</f>
        <v>2</v>
      </c>
      <c r="E214" s="129">
        <f>E216</f>
        <v>2</v>
      </c>
      <c r="F214" s="129"/>
      <c r="G214" s="129"/>
      <c r="H214" s="97"/>
      <c r="I214" s="129"/>
      <c r="J214" s="97"/>
      <c r="K214" s="84"/>
      <c r="L214" s="84"/>
      <c r="M214" s="84"/>
      <c r="N214" s="61"/>
      <c r="O214" s="156">
        <f t="shared" si="16"/>
        <v>0</v>
      </c>
      <c r="P214" s="157">
        <f t="shared" si="17"/>
        <v>0</v>
      </c>
      <c r="Q214" s="3"/>
      <c r="R214" s="3"/>
      <c r="S214" s="3"/>
    </row>
    <row r="215" spans="1:19" ht="21" customHeight="1">
      <c r="A215" s="169"/>
      <c r="B215" s="142"/>
      <c r="C215" s="6" t="s">
        <v>31</v>
      </c>
      <c r="D215" s="84"/>
      <c r="E215" s="84"/>
      <c r="F215" s="84"/>
      <c r="G215" s="84"/>
      <c r="H215" s="97"/>
      <c r="I215" s="84"/>
      <c r="J215" s="97"/>
      <c r="K215" s="84"/>
      <c r="L215" s="84"/>
      <c r="M215" s="84"/>
      <c r="N215" s="61"/>
      <c r="O215" s="154">
        <f t="shared" si="16"/>
        <v>0</v>
      </c>
      <c r="P215" s="155">
        <f t="shared" si="17"/>
        <v>0</v>
      </c>
      <c r="Q215" s="3"/>
      <c r="R215" s="3"/>
      <c r="S215" s="3"/>
    </row>
    <row r="216" spans="1:19" ht="16.5" customHeight="1">
      <c r="A216" s="169"/>
      <c r="B216" s="142"/>
      <c r="C216" s="6" t="s">
        <v>32</v>
      </c>
      <c r="D216" s="129">
        <v>2</v>
      </c>
      <c r="E216" s="129">
        <v>2</v>
      </c>
      <c r="F216" s="129"/>
      <c r="G216" s="129"/>
      <c r="H216" s="97"/>
      <c r="I216" s="129"/>
      <c r="J216" s="97">
        <v>2</v>
      </c>
      <c r="K216" s="84"/>
      <c r="L216" s="84"/>
      <c r="M216" s="84"/>
      <c r="N216" s="61"/>
      <c r="O216" s="154">
        <f t="shared" si="16"/>
        <v>2</v>
      </c>
      <c r="P216" s="155">
        <f t="shared" si="17"/>
        <v>0</v>
      </c>
      <c r="Q216" s="3"/>
      <c r="R216" s="3"/>
      <c r="S216" s="3"/>
    </row>
    <row r="217" spans="1:19" ht="18.75" customHeight="1">
      <c r="A217" s="170"/>
      <c r="B217" s="142"/>
      <c r="C217" s="6" t="s">
        <v>33</v>
      </c>
      <c r="D217" s="84"/>
      <c r="E217" s="84"/>
      <c r="F217" s="84"/>
      <c r="G217" s="84"/>
      <c r="H217" s="97"/>
      <c r="I217" s="84"/>
      <c r="J217" s="97"/>
      <c r="K217" s="84"/>
      <c r="L217" s="84"/>
      <c r="M217" s="84"/>
      <c r="N217" s="61"/>
      <c r="O217" s="154">
        <f t="shared" si="16"/>
        <v>0</v>
      </c>
      <c r="P217" s="155">
        <f t="shared" si="17"/>
        <v>0</v>
      </c>
      <c r="Q217" s="3"/>
      <c r="R217" s="3"/>
      <c r="S217" s="3"/>
    </row>
    <row r="218" spans="1:19" ht="85.5" customHeight="1">
      <c r="A218" s="168"/>
      <c r="B218" s="142"/>
      <c r="C218" s="15" t="s">
        <v>23</v>
      </c>
      <c r="D218" s="129">
        <f>D220</f>
        <v>3</v>
      </c>
      <c r="E218" s="129">
        <f>E220</f>
        <v>3</v>
      </c>
      <c r="F218" s="129"/>
      <c r="G218" s="129"/>
      <c r="H218" s="97"/>
      <c r="I218" s="129"/>
      <c r="J218" s="97"/>
      <c r="K218" s="84"/>
      <c r="L218" s="84"/>
      <c r="M218" s="84"/>
      <c r="N218" s="61"/>
      <c r="O218" s="154">
        <f t="shared" si="16"/>
        <v>0</v>
      </c>
      <c r="P218" s="155">
        <f t="shared" si="17"/>
        <v>0</v>
      </c>
      <c r="Q218" s="3"/>
      <c r="R218" s="3"/>
      <c r="S218" s="3"/>
    </row>
    <row r="219" spans="1:19" ht="16.5" customHeight="1">
      <c r="A219" s="169"/>
      <c r="B219" s="142"/>
      <c r="C219" s="6" t="s">
        <v>31</v>
      </c>
      <c r="D219" s="84"/>
      <c r="E219" s="84"/>
      <c r="F219" s="84"/>
      <c r="G219" s="84"/>
      <c r="H219" s="97"/>
      <c r="I219" s="84"/>
      <c r="J219" s="97"/>
      <c r="K219" s="84"/>
      <c r="L219" s="84"/>
      <c r="M219" s="84"/>
      <c r="N219" s="61"/>
      <c r="O219" s="154">
        <f t="shared" si="16"/>
        <v>0</v>
      </c>
      <c r="P219" s="155">
        <f t="shared" si="17"/>
        <v>0</v>
      </c>
      <c r="Q219" s="3"/>
      <c r="R219" s="3"/>
      <c r="S219" s="3"/>
    </row>
    <row r="220" spans="1:19" ht="16.5" customHeight="1">
      <c r="A220" s="169"/>
      <c r="B220" s="142"/>
      <c r="C220" s="6" t="s">
        <v>32</v>
      </c>
      <c r="D220" s="129">
        <v>3</v>
      </c>
      <c r="E220" s="129">
        <v>3</v>
      </c>
      <c r="F220" s="129"/>
      <c r="G220" s="129"/>
      <c r="H220" s="97"/>
      <c r="I220" s="129"/>
      <c r="J220" s="97">
        <v>3</v>
      </c>
      <c r="K220" s="84"/>
      <c r="L220" s="84"/>
      <c r="M220" s="84"/>
      <c r="N220" s="61"/>
      <c r="O220" s="154">
        <f t="shared" si="16"/>
        <v>3</v>
      </c>
      <c r="P220" s="155">
        <f t="shared" si="17"/>
        <v>0</v>
      </c>
      <c r="Q220" s="3"/>
      <c r="R220" s="3"/>
      <c r="S220" s="3"/>
    </row>
    <row r="221" spans="1:19" ht="16.5" customHeight="1">
      <c r="A221" s="170"/>
      <c r="B221" s="142"/>
      <c r="C221" s="6" t="s">
        <v>33</v>
      </c>
      <c r="D221" s="84"/>
      <c r="E221" s="84"/>
      <c r="F221" s="84"/>
      <c r="G221" s="84"/>
      <c r="H221" s="97"/>
      <c r="I221" s="84"/>
      <c r="J221" s="97"/>
      <c r="K221" s="84"/>
      <c r="L221" s="84"/>
      <c r="M221" s="84"/>
      <c r="N221" s="61"/>
      <c r="O221" s="154">
        <f t="shared" si="16"/>
        <v>0</v>
      </c>
      <c r="P221" s="155">
        <f t="shared" si="17"/>
        <v>0</v>
      </c>
      <c r="Q221" s="3"/>
      <c r="R221" s="3"/>
      <c r="S221" s="3"/>
    </row>
    <row r="222" spans="1:19" ht="48.75" customHeight="1">
      <c r="A222" s="169"/>
      <c r="B222" s="142"/>
      <c r="C222" s="12" t="s">
        <v>24</v>
      </c>
      <c r="D222" s="129">
        <f>D224</f>
        <v>40</v>
      </c>
      <c r="E222" s="129">
        <f>E224</f>
        <v>40</v>
      </c>
      <c r="F222" s="129"/>
      <c r="G222" s="129"/>
      <c r="H222" s="97"/>
      <c r="I222" s="129"/>
      <c r="J222" s="97"/>
      <c r="K222" s="84"/>
      <c r="L222" s="84"/>
      <c r="M222" s="84"/>
      <c r="N222" s="61"/>
      <c r="O222" s="154">
        <f t="shared" si="16"/>
        <v>0</v>
      </c>
      <c r="P222" s="155">
        <f t="shared" si="17"/>
        <v>0</v>
      </c>
      <c r="Q222" s="3"/>
      <c r="R222" s="3"/>
      <c r="S222" s="3"/>
    </row>
    <row r="223" spans="1:19" ht="18.75" customHeight="1">
      <c r="A223" s="169"/>
      <c r="B223" s="142"/>
      <c r="C223" s="6" t="s">
        <v>31</v>
      </c>
      <c r="D223" s="84"/>
      <c r="E223" s="84"/>
      <c r="F223" s="84"/>
      <c r="G223" s="84"/>
      <c r="H223" s="97"/>
      <c r="I223" s="84"/>
      <c r="J223" s="97"/>
      <c r="K223" s="84"/>
      <c r="L223" s="84"/>
      <c r="M223" s="84"/>
      <c r="N223" s="61"/>
      <c r="O223" s="154">
        <f t="shared" si="16"/>
        <v>0</v>
      </c>
      <c r="P223" s="155">
        <f t="shared" si="17"/>
        <v>0</v>
      </c>
      <c r="Q223" s="3"/>
      <c r="R223" s="3"/>
      <c r="S223" s="3"/>
    </row>
    <row r="224" spans="1:19" ht="18" customHeight="1">
      <c r="A224" s="169"/>
      <c r="B224" s="142"/>
      <c r="C224" s="6" t="s">
        <v>32</v>
      </c>
      <c r="D224" s="129">
        <v>40</v>
      </c>
      <c r="E224" s="129">
        <v>40</v>
      </c>
      <c r="F224" s="129"/>
      <c r="G224" s="129"/>
      <c r="H224" s="97">
        <v>40</v>
      </c>
      <c r="I224" s="129"/>
      <c r="J224" s="97"/>
      <c r="K224" s="97"/>
      <c r="L224" s="97"/>
      <c r="M224" s="84"/>
      <c r="N224" s="61"/>
      <c r="O224" s="154">
        <f t="shared" si="16"/>
        <v>40</v>
      </c>
      <c r="P224" s="155">
        <f t="shared" si="17"/>
        <v>0</v>
      </c>
      <c r="Q224" s="3"/>
      <c r="R224" s="3"/>
      <c r="S224" s="3"/>
    </row>
    <row r="225" spans="1:19" ht="18.75" customHeight="1">
      <c r="A225" s="169"/>
      <c r="B225" s="142"/>
      <c r="C225" s="6" t="s">
        <v>33</v>
      </c>
      <c r="D225" s="84"/>
      <c r="E225" s="84"/>
      <c r="F225" s="84"/>
      <c r="G225" s="84"/>
      <c r="H225" s="97"/>
      <c r="I225" s="84"/>
      <c r="J225" s="55"/>
      <c r="K225" s="97"/>
      <c r="L225" s="97"/>
      <c r="M225" s="84"/>
      <c r="N225" s="61"/>
      <c r="O225" s="154">
        <f t="shared" si="16"/>
        <v>0</v>
      </c>
      <c r="P225" s="155">
        <f t="shared" si="17"/>
        <v>0</v>
      </c>
      <c r="Q225" s="3"/>
      <c r="R225" s="3"/>
      <c r="S225" s="3"/>
    </row>
    <row r="226" spans="1:19" ht="39" customHeight="1" thickBot="1">
      <c r="A226" s="169"/>
      <c r="B226" s="177" t="s">
        <v>2</v>
      </c>
      <c r="C226" s="18" t="s">
        <v>26</v>
      </c>
      <c r="D226" s="66">
        <f>D228+D229</f>
        <v>100</v>
      </c>
      <c r="E226" s="66">
        <f>E228+E229</f>
        <v>100</v>
      </c>
      <c r="F226" s="66">
        <f aca="true" t="shared" si="18" ref="F226:L226">F228</f>
        <v>0</v>
      </c>
      <c r="G226" s="66">
        <f t="shared" si="18"/>
        <v>0</v>
      </c>
      <c r="H226" s="66">
        <f t="shared" si="18"/>
        <v>87</v>
      </c>
      <c r="I226" s="66">
        <f t="shared" si="18"/>
        <v>0</v>
      </c>
      <c r="J226" s="65">
        <f t="shared" si="18"/>
        <v>13</v>
      </c>
      <c r="K226" s="65">
        <f t="shared" si="18"/>
        <v>0</v>
      </c>
      <c r="L226" s="65">
        <f t="shared" si="18"/>
        <v>0</v>
      </c>
      <c r="M226" s="65"/>
      <c r="N226" s="50">
        <f>(G226+I226+K226+M226)*100/D226</f>
        <v>0</v>
      </c>
      <c r="O226" s="154">
        <f t="shared" si="16"/>
        <v>100</v>
      </c>
      <c r="P226" s="155">
        <f t="shared" si="17"/>
        <v>0</v>
      </c>
      <c r="Q226" s="3"/>
      <c r="R226" s="3"/>
      <c r="S226" s="3"/>
    </row>
    <row r="227" spans="1:19" ht="15.75" customHeight="1" thickBot="1">
      <c r="A227" s="169"/>
      <c r="B227" s="197"/>
      <c r="C227" s="18" t="s">
        <v>31</v>
      </c>
      <c r="D227" s="68"/>
      <c r="E227" s="68"/>
      <c r="F227" s="68"/>
      <c r="G227" s="68"/>
      <c r="H227" s="66"/>
      <c r="I227" s="68"/>
      <c r="J227" s="69"/>
      <c r="K227" s="65"/>
      <c r="L227" s="65"/>
      <c r="M227" s="70"/>
      <c r="N227" s="50"/>
      <c r="O227" s="154">
        <f t="shared" si="16"/>
        <v>0</v>
      </c>
      <c r="P227" s="155">
        <f t="shared" si="17"/>
        <v>0</v>
      </c>
      <c r="Q227" s="3"/>
      <c r="R227" s="3"/>
      <c r="S227" s="3"/>
    </row>
    <row r="228" spans="1:19" ht="15.75" customHeight="1" thickBot="1">
      <c r="A228" s="169"/>
      <c r="B228" s="197"/>
      <c r="C228" s="18" t="s">
        <v>32</v>
      </c>
      <c r="D228" s="66">
        <f aca="true" t="shared" si="19" ref="D228:L228">D184+D188++D192+D196+D200+D204+D208+D212+D216+D220++D224</f>
        <v>100</v>
      </c>
      <c r="E228" s="66">
        <f t="shared" si="19"/>
        <v>100</v>
      </c>
      <c r="F228" s="66">
        <f t="shared" si="19"/>
        <v>0</v>
      </c>
      <c r="G228" s="66">
        <f t="shared" si="19"/>
        <v>0</v>
      </c>
      <c r="H228" s="66">
        <f t="shared" si="19"/>
        <v>87</v>
      </c>
      <c r="I228" s="66">
        <f t="shared" si="19"/>
        <v>0</v>
      </c>
      <c r="J228" s="65">
        <f t="shared" si="19"/>
        <v>13</v>
      </c>
      <c r="K228" s="65">
        <f t="shared" si="19"/>
        <v>0</v>
      </c>
      <c r="L228" s="65">
        <f t="shared" si="19"/>
        <v>0</v>
      </c>
      <c r="M228" s="70"/>
      <c r="N228" s="50"/>
      <c r="O228" s="154">
        <f t="shared" si="16"/>
        <v>100</v>
      </c>
      <c r="P228" s="155">
        <f t="shared" si="17"/>
        <v>0</v>
      </c>
      <c r="Q228" s="3"/>
      <c r="R228" s="3"/>
      <c r="S228" s="3"/>
    </row>
    <row r="229" spans="1:19" ht="15" customHeight="1" thickBot="1">
      <c r="A229" s="169"/>
      <c r="B229" s="197"/>
      <c r="C229" s="19" t="s">
        <v>33</v>
      </c>
      <c r="D229" s="68"/>
      <c r="E229" s="68"/>
      <c r="F229" s="68"/>
      <c r="G229" s="68"/>
      <c r="H229" s="124"/>
      <c r="I229" s="128"/>
      <c r="J229" s="70"/>
      <c r="K229" s="70"/>
      <c r="L229" s="70"/>
      <c r="M229" s="70"/>
      <c r="N229" s="50"/>
      <c r="O229" s="154">
        <f t="shared" si="16"/>
        <v>0</v>
      </c>
      <c r="P229" s="155">
        <f t="shared" si="17"/>
        <v>0</v>
      </c>
      <c r="Q229" s="3"/>
      <c r="R229" s="3"/>
      <c r="S229" s="3"/>
    </row>
    <row r="230" spans="1:19" ht="64.5" customHeight="1">
      <c r="A230" s="169"/>
      <c r="B230" s="198" t="s">
        <v>104</v>
      </c>
      <c r="C230" s="16" t="s">
        <v>25</v>
      </c>
      <c r="D230" s="129">
        <f>D232</f>
        <v>50</v>
      </c>
      <c r="E230" s="129">
        <f>E232</f>
        <v>50</v>
      </c>
      <c r="F230" s="129"/>
      <c r="G230" s="129"/>
      <c r="H230" s="84"/>
      <c r="I230" s="84"/>
      <c r="J230" s="84"/>
      <c r="K230" s="84"/>
      <c r="L230" s="84"/>
      <c r="M230" s="84"/>
      <c r="N230" s="5"/>
      <c r="O230" s="154">
        <f t="shared" si="16"/>
        <v>0</v>
      </c>
      <c r="P230" s="155">
        <f t="shared" si="17"/>
        <v>0</v>
      </c>
      <c r="Q230" s="3"/>
      <c r="R230" s="3"/>
      <c r="S230" s="3"/>
    </row>
    <row r="231" spans="1:19" ht="21" customHeight="1">
      <c r="A231" s="169"/>
      <c r="B231" s="197"/>
      <c r="C231" s="6" t="s">
        <v>31</v>
      </c>
      <c r="D231" s="129"/>
      <c r="E231" s="129"/>
      <c r="F231" s="129"/>
      <c r="G231" s="84"/>
      <c r="H231" s="129"/>
      <c r="I231" s="129"/>
      <c r="J231" s="84"/>
      <c r="K231" s="84"/>
      <c r="L231" s="84"/>
      <c r="M231" s="84"/>
      <c r="N231" s="5"/>
      <c r="O231" s="154">
        <f t="shared" si="16"/>
        <v>0</v>
      </c>
      <c r="P231" s="155">
        <f t="shared" si="17"/>
        <v>0</v>
      </c>
      <c r="Q231" s="3"/>
      <c r="R231" s="3"/>
      <c r="S231" s="3"/>
    </row>
    <row r="232" spans="1:19" ht="21" customHeight="1">
      <c r="A232" s="169"/>
      <c r="B232" s="197"/>
      <c r="C232" s="6" t="s">
        <v>32</v>
      </c>
      <c r="D232" s="129">
        <v>50</v>
      </c>
      <c r="E232" s="129">
        <v>50</v>
      </c>
      <c r="F232" s="129"/>
      <c r="G232" s="129"/>
      <c r="H232" s="84"/>
      <c r="I232" s="84"/>
      <c r="J232" s="84"/>
      <c r="K232" s="84"/>
      <c r="L232" s="84">
        <v>50</v>
      </c>
      <c r="M232" s="84"/>
      <c r="N232" s="5"/>
      <c r="O232" s="154">
        <f t="shared" si="16"/>
        <v>50</v>
      </c>
      <c r="P232" s="155">
        <f t="shared" si="17"/>
        <v>0</v>
      </c>
      <c r="Q232" s="3"/>
      <c r="R232" s="3"/>
      <c r="S232" s="3"/>
    </row>
    <row r="233" spans="1:19" ht="21.75" customHeight="1">
      <c r="A233" s="169"/>
      <c r="B233" s="197"/>
      <c r="C233" s="6" t="s">
        <v>33</v>
      </c>
      <c r="D233" s="84"/>
      <c r="E233" s="84"/>
      <c r="F233" s="84"/>
      <c r="G233" s="84"/>
      <c r="H233" s="129"/>
      <c r="I233" s="129"/>
      <c r="J233" s="84"/>
      <c r="K233" s="84"/>
      <c r="L233" s="84"/>
      <c r="M233" s="84"/>
      <c r="N233" s="5"/>
      <c r="O233" s="154">
        <f t="shared" si="16"/>
        <v>0</v>
      </c>
      <c r="P233" s="155">
        <f t="shared" si="17"/>
        <v>0</v>
      </c>
      <c r="Q233" s="3"/>
      <c r="R233" s="3"/>
      <c r="S233" s="3"/>
    </row>
    <row r="234" spans="1:19" ht="47.25" customHeight="1">
      <c r="A234" s="169"/>
      <c r="B234" s="197"/>
      <c r="C234" s="12" t="s">
        <v>59</v>
      </c>
      <c r="D234" s="129">
        <f>D236</f>
        <v>1100</v>
      </c>
      <c r="E234" s="129">
        <f>E236</f>
        <v>1100</v>
      </c>
      <c r="F234" s="129"/>
      <c r="G234" s="129"/>
      <c r="H234" s="84"/>
      <c r="I234" s="84"/>
      <c r="J234" s="84"/>
      <c r="K234" s="84"/>
      <c r="L234" s="84"/>
      <c r="M234" s="84"/>
      <c r="N234" s="5"/>
      <c r="O234" s="154">
        <f t="shared" si="16"/>
        <v>0</v>
      </c>
      <c r="P234" s="155">
        <f t="shared" si="17"/>
        <v>0</v>
      </c>
      <c r="Q234" s="3"/>
      <c r="R234" s="3"/>
      <c r="S234" s="3"/>
    </row>
    <row r="235" spans="1:19" ht="17.25" customHeight="1">
      <c r="A235" s="169"/>
      <c r="B235" s="197"/>
      <c r="C235" s="6" t="s">
        <v>31</v>
      </c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5"/>
      <c r="O235" s="154">
        <f t="shared" si="16"/>
        <v>0</v>
      </c>
      <c r="P235" s="155">
        <f t="shared" si="17"/>
        <v>0</v>
      </c>
      <c r="Q235" s="3"/>
      <c r="R235" s="3"/>
      <c r="S235" s="3"/>
    </row>
    <row r="236" spans="1:19" ht="18" customHeight="1">
      <c r="A236" s="169"/>
      <c r="B236" s="197"/>
      <c r="C236" s="6" t="s">
        <v>32</v>
      </c>
      <c r="D236" s="129">
        <v>1100</v>
      </c>
      <c r="E236" s="129">
        <v>1100</v>
      </c>
      <c r="F236" s="129"/>
      <c r="G236" s="129"/>
      <c r="H236" s="84">
        <v>550</v>
      </c>
      <c r="I236" s="84"/>
      <c r="J236" s="84"/>
      <c r="K236" s="84"/>
      <c r="L236" s="84">
        <v>550</v>
      </c>
      <c r="M236" s="84"/>
      <c r="N236" s="5"/>
      <c r="O236" s="154">
        <f t="shared" si="16"/>
        <v>1100</v>
      </c>
      <c r="P236" s="155">
        <f t="shared" si="17"/>
        <v>0</v>
      </c>
      <c r="Q236" s="3"/>
      <c r="R236" s="3"/>
      <c r="S236" s="3"/>
    </row>
    <row r="237" spans="1:19" ht="18.75" customHeight="1">
      <c r="A237" s="169"/>
      <c r="B237" s="197"/>
      <c r="C237" s="6" t="s">
        <v>33</v>
      </c>
      <c r="D237" s="84"/>
      <c r="E237" s="84"/>
      <c r="F237" s="84"/>
      <c r="G237" s="84"/>
      <c r="H237" s="129"/>
      <c r="I237" s="129"/>
      <c r="J237" s="84"/>
      <c r="K237" s="84"/>
      <c r="L237" s="84"/>
      <c r="M237" s="84"/>
      <c r="N237" s="5"/>
      <c r="O237" s="154">
        <f t="shared" si="16"/>
        <v>0</v>
      </c>
      <c r="P237" s="155">
        <f t="shared" si="17"/>
        <v>0</v>
      </c>
      <c r="Q237" s="3"/>
      <c r="R237" s="3"/>
      <c r="S237" s="3"/>
    </row>
    <row r="238" spans="1:19" ht="48.75" customHeight="1">
      <c r="A238" s="169"/>
      <c r="B238" s="197"/>
      <c r="C238" s="12" t="s">
        <v>60</v>
      </c>
      <c r="D238" s="129">
        <f>D240</f>
        <v>190</v>
      </c>
      <c r="E238" s="129">
        <f>E240</f>
        <v>190</v>
      </c>
      <c r="F238" s="129"/>
      <c r="G238" s="129"/>
      <c r="H238" s="84"/>
      <c r="I238" s="84"/>
      <c r="J238" s="84"/>
      <c r="K238" s="84"/>
      <c r="L238" s="84"/>
      <c r="M238" s="84"/>
      <c r="N238" s="5"/>
      <c r="O238" s="154">
        <f t="shared" si="16"/>
        <v>0</v>
      </c>
      <c r="P238" s="155">
        <f t="shared" si="17"/>
        <v>0</v>
      </c>
      <c r="Q238" s="3"/>
      <c r="R238" s="3"/>
      <c r="S238" s="3"/>
    </row>
    <row r="239" spans="1:19" ht="18.75" customHeight="1">
      <c r="A239" s="169"/>
      <c r="B239" s="197"/>
      <c r="C239" s="6" t="s">
        <v>31</v>
      </c>
      <c r="D239" s="84"/>
      <c r="E239" s="84"/>
      <c r="F239" s="84"/>
      <c r="G239" s="84"/>
      <c r="H239" s="129"/>
      <c r="I239" s="129"/>
      <c r="J239" s="84"/>
      <c r="K239" s="84"/>
      <c r="L239" s="84"/>
      <c r="M239" s="84"/>
      <c r="N239" s="5"/>
      <c r="O239" s="154">
        <f t="shared" si="16"/>
        <v>0</v>
      </c>
      <c r="P239" s="155">
        <f t="shared" si="17"/>
        <v>0</v>
      </c>
      <c r="Q239" s="3"/>
      <c r="R239" s="3"/>
      <c r="S239" s="3"/>
    </row>
    <row r="240" spans="1:19" ht="18" customHeight="1">
      <c r="A240" s="169"/>
      <c r="B240" s="197"/>
      <c r="C240" s="6" t="s">
        <v>32</v>
      </c>
      <c r="D240" s="129">
        <v>190</v>
      </c>
      <c r="E240" s="129">
        <v>190</v>
      </c>
      <c r="F240" s="129">
        <v>30</v>
      </c>
      <c r="G240" s="129">
        <v>30</v>
      </c>
      <c r="H240" s="97">
        <v>40</v>
      </c>
      <c r="I240" s="129"/>
      <c r="J240" s="97">
        <v>60</v>
      </c>
      <c r="K240" s="84"/>
      <c r="L240" s="84">
        <v>60</v>
      </c>
      <c r="M240" s="84"/>
      <c r="N240" s="5"/>
      <c r="O240" s="154">
        <f t="shared" si="16"/>
        <v>190</v>
      </c>
      <c r="P240" s="155">
        <f t="shared" si="17"/>
        <v>30</v>
      </c>
      <c r="Q240" s="3"/>
      <c r="R240" s="3"/>
      <c r="S240" s="3"/>
    </row>
    <row r="241" spans="1:19" ht="16.5" customHeight="1">
      <c r="A241" s="169"/>
      <c r="B241" s="197"/>
      <c r="C241" s="6" t="s">
        <v>33</v>
      </c>
      <c r="D241" s="84"/>
      <c r="E241" s="84"/>
      <c r="F241" s="84"/>
      <c r="G241" s="84"/>
      <c r="H241" s="97"/>
      <c r="I241" s="84"/>
      <c r="J241" s="97"/>
      <c r="K241" s="84"/>
      <c r="L241" s="84"/>
      <c r="M241" s="55"/>
      <c r="N241" s="61"/>
      <c r="O241" s="154">
        <f t="shared" si="16"/>
        <v>0</v>
      </c>
      <c r="P241" s="155">
        <f t="shared" si="17"/>
        <v>0</v>
      </c>
      <c r="Q241" s="3"/>
      <c r="R241" s="3"/>
      <c r="S241" s="3"/>
    </row>
    <row r="242" spans="1:19" ht="26.25" customHeight="1" thickBot="1">
      <c r="A242" s="169"/>
      <c r="B242" s="177" t="s">
        <v>2</v>
      </c>
      <c r="C242" s="18" t="s">
        <v>26</v>
      </c>
      <c r="D242" s="66">
        <f aca="true" t="shared" si="20" ref="D242:J242">D244</f>
        <v>1340</v>
      </c>
      <c r="E242" s="66">
        <f t="shared" si="20"/>
        <v>1340</v>
      </c>
      <c r="F242" s="66">
        <f t="shared" si="20"/>
        <v>30</v>
      </c>
      <c r="G242" s="66">
        <f t="shared" si="20"/>
        <v>30</v>
      </c>
      <c r="H242" s="66">
        <f t="shared" si="20"/>
        <v>590</v>
      </c>
      <c r="I242" s="66">
        <f t="shared" si="20"/>
        <v>0</v>
      </c>
      <c r="J242" s="65">
        <f t="shared" si="20"/>
        <v>60</v>
      </c>
      <c r="K242" s="65">
        <f>K244</f>
        <v>0</v>
      </c>
      <c r="L242" s="65">
        <f>L244</f>
        <v>660</v>
      </c>
      <c r="M242" s="65">
        <f>M244</f>
        <v>0</v>
      </c>
      <c r="N242" s="50">
        <f>(G242+I242+K242+M242)*100/D242</f>
        <v>2.2388059701492535</v>
      </c>
      <c r="O242" s="154">
        <f t="shared" si="16"/>
        <v>1340</v>
      </c>
      <c r="P242" s="155">
        <f t="shared" si="17"/>
        <v>30</v>
      </c>
      <c r="Q242" s="3"/>
      <c r="R242" s="3"/>
      <c r="S242" s="3"/>
    </row>
    <row r="243" spans="1:19" ht="21" customHeight="1" thickBot="1">
      <c r="A243" s="169"/>
      <c r="B243" s="197"/>
      <c r="C243" s="18" t="s">
        <v>31</v>
      </c>
      <c r="D243" s="68"/>
      <c r="E243" s="68"/>
      <c r="F243" s="68"/>
      <c r="G243" s="68"/>
      <c r="H243" s="124"/>
      <c r="I243" s="130"/>
      <c r="J243" s="124"/>
      <c r="K243" s="71"/>
      <c r="L243" s="71"/>
      <c r="M243" s="70"/>
      <c r="N243" s="50"/>
      <c r="O243" s="154">
        <f t="shared" si="16"/>
        <v>0</v>
      </c>
      <c r="P243" s="155">
        <f t="shared" si="17"/>
        <v>0</v>
      </c>
      <c r="Q243" s="3"/>
      <c r="R243" s="3"/>
      <c r="S243" s="3"/>
    </row>
    <row r="244" spans="1:19" ht="18" customHeight="1" thickBot="1">
      <c r="A244" s="169"/>
      <c r="B244" s="197"/>
      <c r="C244" s="18" t="s">
        <v>32</v>
      </c>
      <c r="D244" s="66">
        <f aca="true" t="shared" si="21" ref="D244:M244">D232+D236+D240</f>
        <v>1340</v>
      </c>
      <c r="E244" s="66">
        <f t="shared" si="21"/>
        <v>1340</v>
      </c>
      <c r="F244" s="66">
        <f t="shared" si="21"/>
        <v>30</v>
      </c>
      <c r="G244" s="66">
        <f t="shared" si="21"/>
        <v>30</v>
      </c>
      <c r="H244" s="66">
        <f t="shared" si="21"/>
        <v>590</v>
      </c>
      <c r="I244" s="66">
        <f t="shared" si="21"/>
        <v>0</v>
      </c>
      <c r="J244" s="65">
        <f t="shared" si="21"/>
        <v>60</v>
      </c>
      <c r="K244" s="65">
        <f t="shared" si="21"/>
        <v>0</v>
      </c>
      <c r="L244" s="65">
        <f>L232+L236+L240</f>
        <v>660</v>
      </c>
      <c r="M244" s="65">
        <f t="shared" si="21"/>
        <v>0</v>
      </c>
      <c r="N244" s="50"/>
      <c r="O244" s="154">
        <f t="shared" si="16"/>
        <v>1340</v>
      </c>
      <c r="P244" s="155">
        <f t="shared" si="17"/>
        <v>30</v>
      </c>
      <c r="Q244" s="3"/>
      <c r="R244" s="3"/>
      <c r="S244" s="3"/>
    </row>
    <row r="245" spans="1:19" ht="18.75" customHeight="1" thickBot="1">
      <c r="A245" s="169"/>
      <c r="B245" s="197"/>
      <c r="C245" s="19" t="s">
        <v>33</v>
      </c>
      <c r="D245" s="68"/>
      <c r="E245" s="68"/>
      <c r="F245" s="68"/>
      <c r="G245" s="68"/>
      <c r="H245" s="124"/>
      <c r="I245" s="130"/>
      <c r="J245" s="71"/>
      <c r="K245" s="71"/>
      <c r="L245" s="71"/>
      <c r="M245" s="70"/>
      <c r="N245" s="50"/>
      <c r="O245" s="154">
        <f t="shared" si="16"/>
        <v>0</v>
      </c>
      <c r="P245" s="155">
        <f t="shared" si="17"/>
        <v>0</v>
      </c>
      <c r="Q245" s="3"/>
      <c r="R245" s="3"/>
      <c r="S245" s="3"/>
    </row>
    <row r="246" spans="1:19" ht="41.25" customHeight="1">
      <c r="A246" s="169"/>
      <c r="B246" s="198" t="s">
        <v>105</v>
      </c>
      <c r="C246" s="12" t="s">
        <v>30</v>
      </c>
      <c r="D246" s="129"/>
      <c r="E246" s="129"/>
      <c r="F246" s="129"/>
      <c r="G246" s="129"/>
      <c r="H246" s="97"/>
      <c r="I246" s="97"/>
      <c r="J246" s="97"/>
      <c r="K246" s="97"/>
      <c r="L246" s="55"/>
      <c r="M246" s="55"/>
      <c r="N246" s="61"/>
      <c r="O246" s="154">
        <f t="shared" si="16"/>
        <v>0</v>
      </c>
      <c r="P246" s="155">
        <f t="shared" si="17"/>
        <v>0</v>
      </c>
      <c r="Q246" s="3"/>
      <c r="R246" s="3"/>
      <c r="S246" s="3"/>
    </row>
    <row r="247" spans="1:19" ht="21" customHeight="1">
      <c r="A247" s="169"/>
      <c r="B247" s="197"/>
      <c r="C247" s="6" t="s">
        <v>31</v>
      </c>
      <c r="D247" s="84"/>
      <c r="E247" s="84"/>
      <c r="F247" s="84"/>
      <c r="G247" s="84"/>
      <c r="H247" s="97"/>
      <c r="I247" s="97"/>
      <c r="J247" s="97"/>
      <c r="K247" s="97"/>
      <c r="L247" s="55"/>
      <c r="M247" s="55"/>
      <c r="N247" s="61"/>
      <c r="O247" s="154">
        <f t="shared" si="16"/>
        <v>0</v>
      </c>
      <c r="P247" s="155">
        <f t="shared" si="17"/>
        <v>0</v>
      </c>
      <c r="Q247" s="3"/>
      <c r="R247" s="3"/>
      <c r="S247" s="3"/>
    </row>
    <row r="248" spans="1:19" ht="21" customHeight="1">
      <c r="A248" s="169"/>
      <c r="B248" s="197"/>
      <c r="C248" s="6" t="s">
        <v>32</v>
      </c>
      <c r="D248" s="129">
        <v>70</v>
      </c>
      <c r="E248" s="129">
        <v>70</v>
      </c>
      <c r="F248" s="129"/>
      <c r="G248" s="129"/>
      <c r="H248" s="97">
        <v>35</v>
      </c>
      <c r="I248" s="97"/>
      <c r="J248" s="97">
        <v>35</v>
      </c>
      <c r="K248" s="97"/>
      <c r="L248" s="55"/>
      <c r="M248" s="55"/>
      <c r="N248" s="61"/>
      <c r="O248" s="154">
        <f t="shared" si="16"/>
        <v>70</v>
      </c>
      <c r="P248" s="155">
        <f t="shared" si="17"/>
        <v>0</v>
      </c>
      <c r="Q248" s="3"/>
      <c r="R248" s="3"/>
      <c r="S248" s="3"/>
    </row>
    <row r="249" spans="1:19" ht="21.75" customHeight="1">
      <c r="A249" s="169"/>
      <c r="B249" s="197"/>
      <c r="C249" s="6" t="s">
        <v>33</v>
      </c>
      <c r="D249" s="84"/>
      <c r="E249" s="84"/>
      <c r="F249" s="84"/>
      <c r="G249" s="84"/>
      <c r="H249" s="97"/>
      <c r="I249" s="97"/>
      <c r="J249" s="97"/>
      <c r="K249" s="97"/>
      <c r="L249" s="55"/>
      <c r="M249" s="55"/>
      <c r="N249" s="61"/>
      <c r="O249" s="154">
        <f t="shared" si="16"/>
        <v>0</v>
      </c>
      <c r="P249" s="155">
        <f t="shared" si="17"/>
        <v>0</v>
      </c>
      <c r="Q249" s="3"/>
      <c r="R249" s="3"/>
      <c r="S249" s="3"/>
    </row>
    <row r="250" spans="1:19" ht="38.25" customHeight="1">
      <c r="A250" s="169"/>
      <c r="B250" s="197"/>
      <c r="C250" s="16" t="s">
        <v>87</v>
      </c>
      <c r="D250" s="129"/>
      <c r="E250" s="129"/>
      <c r="F250" s="129"/>
      <c r="G250" s="129"/>
      <c r="H250" s="97"/>
      <c r="I250" s="97"/>
      <c r="J250" s="97"/>
      <c r="K250" s="97"/>
      <c r="L250" s="97"/>
      <c r="M250" s="55"/>
      <c r="N250" s="61"/>
      <c r="O250" s="154">
        <f t="shared" si="16"/>
        <v>0</v>
      </c>
      <c r="P250" s="155">
        <f t="shared" si="17"/>
        <v>0</v>
      </c>
      <c r="Q250" s="3"/>
      <c r="R250" s="3"/>
      <c r="S250" s="3"/>
    </row>
    <row r="251" spans="1:19" ht="16.5" customHeight="1">
      <c r="A251" s="169"/>
      <c r="B251" s="197"/>
      <c r="C251" s="6" t="s">
        <v>31</v>
      </c>
      <c r="D251" s="84"/>
      <c r="E251" s="84"/>
      <c r="F251" s="84"/>
      <c r="G251" s="84"/>
      <c r="H251" s="97"/>
      <c r="I251" s="97"/>
      <c r="J251" s="97"/>
      <c r="K251" s="97"/>
      <c r="L251" s="55"/>
      <c r="M251" s="55"/>
      <c r="N251" s="61"/>
      <c r="O251" s="154">
        <f t="shared" si="16"/>
        <v>0</v>
      </c>
      <c r="P251" s="155">
        <f t="shared" si="17"/>
        <v>0</v>
      </c>
      <c r="Q251" s="3"/>
      <c r="R251" s="3"/>
      <c r="S251" s="3"/>
    </row>
    <row r="252" spans="1:19" ht="18" customHeight="1">
      <c r="A252" s="169"/>
      <c r="B252" s="197"/>
      <c r="C252" s="6" t="s">
        <v>32</v>
      </c>
      <c r="D252" s="129">
        <v>70</v>
      </c>
      <c r="E252" s="129">
        <v>70</v>
      </c>
      <c r="F252" s="129"/>
      <c r="G252" s="129"/>
      <c r="H252" s="97">
        <v>35</v>
      </c>
      <c r="I252" s="97"/>
      <c r="J252" s="97">
        <v>35</v>
      </c>
      <c r="K252" s="97"/>
      <c r="L252" s="97"/>
      <c r="M252" s="55"/>
      <c r="N252" s="61"/>
      <c r="O252" s="154">
        <f t="shared" si="16"/>
        <v>70</v>
      </c>
      <c r="P252" s="155">
        <f t="shared" si="17"/>
        <v>0</v>
      </c>
      <c r="Q252" s="3"/>
      <c r="R252" s="3"/>
      <c r="S252" s="3"/>
    </row>
    <row r="253" spans="1:19" ht="15.75" customHeight="1">
      <c r="A253" s="169"/>
      <c r="B253" s="197"/>
      <c r="C253" s="6" t="s">
        <v>33</v>
      </c>
      <c r="D253" s="129"/>
      <c r="E253" s="129"/>
      <c r="F253" s="129"/>
      <c r="G253" s="129"/>
      <c r="H253" s="97"/>
      <c r="I253" s="97"/>
      <c r="J253" s="97"/>
      <c r="K253" s="84"/>
      <c r="L253" s="97"/>
      <c r="M253" s="55"/>
      <c r="N253" s="61"/>
      <c r="O253" s="154">
        <f t="shared" si="16"/>
        <v>0</v>
      </c>
      <c r="P253" s="155">
        <f t="shared" si="17"/>
        <v>0</v>
      </c>
      <c r="Q253" s="3"/>
      <c r="R253" s="3"/>
      <c r="S253" s="3"/>
    </row>
    <row r="254" spans="1:19" ht="25.5" customHeight="1">
      <c r="A254" s="169"/>
      <c r="B254" s="197"/>
      <c r="C254" s="12" t="s">
        <v>90</v>
      </c>
      <c r="D254" s="129"/>
      <c r="E254" s="129"/>
      <c r="F254" s="129"/>
      <c r="G254" s="129"/>
      <c r="H254" s="97"/>
      <c r="I254" s="97"/>
      <c r="J254" s="97"/>
      <c r="K254" s="84"/>
      <c r="L254" s="97"/>
      <c r="M254" s="55"/>
      <c r="N254" s="61"/>
      <c r="O254" s="154">
        <f aca="true" t="shared" si="22" ref="O254:O313">F254+H254+J254+L254</f>
        <v>0</v>
      </c>
      <c r="P254" s="155">
        <f aca="true" t="shared" si="23" ref="P254:P313">G254+I254+K254+M254</f>
        <v>0</v>
      </c>
      <c r="Q254" s="3"/>
      <c r="R254" s="3"/>
      <c r="S254" s="3"/>
    </row>
    <row r="255" spans="1:19" ht="15.75" customHeight="1">
      <c r="A255" s="169"/>
      <c r="B255" s="197"/>
      <c r="C255" s="6" t="s">
        <v>31</v>
      </c>
      <c r="D255" s="129"/>
      <c r="E255" s="129"/>
      <c r="F255" s="129"/>
      <c r="G255" s="129"/>
      <c r="H255" s="97"/>
      <c r="I255" s="97"/>
      <c r="J255" s="97"/>
      <c r="K255" s="84"/>
      <c r="L255" s="97"/>
      <c r="M255" s="55"/>
      <c r="N255" s="61"/>
      <c r="O255" s="154">
        <f t="shared" si="22"/>
        <v>0</v>
      </c>
      <c r="P255" s="155">
        <f t="shared" si="23"/>
        <v>0</v>
      </c>
      <c r="Q255" s="3"/>
      <c r="R255" s="3"/>
      <c r="S255" s="3"/>
    </row>
    <row r="256" spans="1:19" ht="15.75" customHeight="1">
      <c r="A256" s="169"/>
      <c r="B256" s="197"/>
      <c r="C256" s="6" t="s">
        <v>32</v>
      </c>
      <c r="D256" s="129">
        <v>160</v>
      </c>
      <c r="E256" s="129">
        <v>160</v>
      </c>
      <c r="F256" s="129">
        <v>29.5</v>
      </c>
      <c r="G256" s="129">
        <v>29.5</v>
      </c>
      <c r="H256" s="97">
        <v>43.5</v>
      </c>
      <c r="I256" s="97"/>
      <c r="J256" s="97">
        <v>43.5</v>
      </c>
      <c r="K256" s="84"/>
      <c r="L256" s="97">
        <v>43.5</v>
      </c>
      <c r="M256" s="55"/>
      <c r="N256" s="61"/>
      <c r="O256" s="154">
        <f t="shared" si="22"/>
        <v>160</v>
      </c>
      <c r="P256" s="155">
        <f t="shared" si="23"/>
        <v>29.5</v>
      </c>
      <c r="Q256" s="3"/>
      <c r="R256" s="3"/>
      <c r="S256" s="3"/>
    </row>
    <row r="257" spans="1:19" ht="15.75" customHeight="1">
      <c r="A257" s="169"/>
      <c r="B257" s="197"/>
      <c r="C257" s="6" t="s">
        <v>33</v>
      </c>
      <c r="D257" s="129"/>
      <c r="E257" s="129"/>
      <c r="F257" s="129"/>
      <c r="G257" s="129"/>
      <c r="H257" s="97"/>
      <c r="I257" s="97"/>
      <c r="J257" s="97"/>
      <c r="K257" s="84"/>
      <c r="L257" s="97"/>
      <c r="M257" s="55"/>
      <c r="N257" s="61"/>
      <c r="O257" s="156">
        <f t="shared" si="22"/>
        <v>0</v>
      </c>
      <c r="P257" s="157">
        <f t="shared" si="23"/>
        <v>0</v>
      </c>
      <c r="Q257" s="3"/>
      <c r="R257" s="3"/>
      <c r="S257" s="3"/>
    </row>
    <row r="258" spans="1:19" ht="34.5" customHeight="1" thickBot="1">
      <c r="A258" s="169"/>
      <c r="B258" s="177" t="s">
        <v>2</v>
      </c>
      <c r="C258" s="18" t="s">
        <v>26</v>
      </c>
      <c r="D258" s="124">
        <f>D260+D261</f>
        <v>300</v>
      </c>
      <c r="E258" s="124">
        <f>E260+E261</f>
        <v>300</v>
      </c>
      <c r="F258" s="124">
        <f aca="true" t="shared" si="24" ref="F258:M258">F260</f>
        <v>29.5</v>
      </c>
      <c r="G258" s="124">
        <f t="shared" si="24"/>
        <v>29.5</v>
      </c>
      <c r="H258" s="132">
        <f t="shared" si="24"/>
        <v>113.5</v>
      </c>
      <c r="I258" s="132">
        <f t="shared" si="24"/>
        <v>0</v>
      </c>
      <c r="J258" s="132">
        <f t="shared" si="24"/>
        <v>113.5</v>
      </c>
      <c r="K258" s="124">
        <f t="shared" si="24"/>
        <v>0</v>
      </c>
      <c r="L258" s="132">
        <f t="shared" si="24"/>
        <v>43.5</v>
      </c>
      <c r="M258" s="70">
        <f t="shared" si="24"/>
        <v>0</v>
      </c>
      <c r="N258" s="124">
        <f>(G258+I258+K258+M258)*100/D258</f>
        <v>9.833333333333334</v>
      </c>
      <c r="O258" s="154">
        <f t="shared" si="22"/>
        <v>300</v>
      </c>
      <c r="P258" s="155">
        <f t="shared" si="23"/>
        <v>29.5</v>
      </c>
      <c r="Q258" s="3"/>
      <c r="R258" s="3"/>
      <c r="S258" s="3"/>
    </row>
    <row r="259" spans="1:19" ht="17.25" customHeight="1" thickBot="1">
      <c r="A259" s="169"/>
      <c r="B259" s="197"/>
      <c r="C259" s="18" t="s">
        <v>31</v>
      </c>
      <c r="D259" s="68"/>
      <c r="E259" s="68"/>
      <c r="F259" s="124"/>
      <c r="G259" s="124"/>
      <c r="H259" s="132"/>
      <c r="I259" s="132"/>
      <c r="J259" s="132"/>
      <c r="K259" s="124"/>
      <c r="L259" s="124"/>
      <c r="M259" s="70"/>
      <c r="N259" s="50"/>
      <c r="O259" s="154">
        <f t="shared" si="22"/>
        <v>0</v>
      </c>
      <c r="P259" s="155">
        <f t="shared" si="23"/>
        <v>0</v>
      </c>
      <c r="Q259" s="3"/>
      <c r="R259" s="3"/>
      <c r="S259" s="3"/>
    </row>
    <row r="260" spans="1:19" ht="18.75" customHeight="1" thickBot="1">
      <c r="A260" s="169"/>
      <c r="B260" s="197"/>
      <c r="C260" s="18" t="s">
        <v>32</v>
      </c>
      <c r="D260" s="66">
        <f aca="true" t="shared" si="25" ref="D260:M260">D248+D252+D256</f>
        <v>300</v>
      </c>
      <c r="E260" s="66">
        <f t="shared" si="25"/>
        <v>300</v>
      </c>
      <c r="F260" s="66">
        <f t="shared" si="25"/>
        <v>29.5</v>
      </c>
      <c r="G260" s="124">
        <f t="shared" si="25"/>
        <v>29.5</v>
      </c>
      <c r="H260" s="132">
        <f t="shared" si="25"/>
        <v>113.5</v>
      </c>
      <c r="I260" s="132">
        <f t="shared" si="25"/>
        <v>0</v>
      </c>
      <c r="J260" s="132">
        <f t="shared" si="25"/>
        <v>113.5</v>
      </c>
      <c r="K260" s="124">
        <f t="shared" si="25"/>
        <v>0</v>
      </c>
      <c r="L260" s="124">
        <f t="shared" si="25"/>
        <v>43.5</v>
      </c>
      <c r="M260" s="70">
        <f t="shared" si="25"/>
        <v>0</v>
      </c>
      <c r="N260" s="50"/>
      <c r="O260" s="154">
        <f t="shared" si="22"/>
        <v>300</v>
      </c>
      <c r="P260" s="155">
        <f t="shared" si="23"/>
        <v>29.5</v>
      </c>
      <c r="Q260" s="3"/>
      <c r="R260" s="3"/>
      <c r="S260" s="3"/>
    </row>
    <row r="261" spans="1:19" ht="18" customHeight="1" thickBot="1">
      <c r="A261" s="169"/>
      <c r="B261" s="197"/>
      <c r="C261" s="19" t="s">
        <v>33</v>
      </c>
      <c r="D261" s="66"/>
      <c r="E261" s="66"/>
      <c r="F261" s="124"/>
      <c r="G261" s="124"/>
      <c r="H261" s="132"/>
      <c r="I261" s="132"/>
      <c r="J261" s="124"/>
      <c r="K261" s="124"/>
      <c r="L261" s="124"/>
      <c r="M261" s="70"/>
      <c r="N261" s="50"/>
      <c r="O261" s="154">
        <f t="shared" si="22"/>
        <v>0</v>
      </c>
      <c r="P261" s="155">
        <f t="shared" si="23"/>
        <v>0</v>
      </c>
      <c r="Q261" s="3"/>
      <c r="R261" s="3"/>
      <c r="S261" s="3"/>
    </row>
    <row r="262" spans="1:19" ht="53.25" customHeight="1">
      <c r="A262" s="169"/>
      <c r="B262" s="198" t="s">
        <v>106</v>
      </c>
      <c r="C262" s="22" t="s">
        <v>114</v>
      </c>
      <c r="D262" s="92">
        <f>D264+D265</f>
        <v>700</v>
      </c>
      <c r="E262" s="92">
        <f>E264+E265</f>
        <v>700</v>
      </c>
      <c r="F262" s="92">
        <f>F264+F265</f>
        <v>388.79</v>
      </c>
      <c r="G262" s="92">
        <f>G269+G273</f>
        <v>388.79</v>
      </c>
      <c r="H262" s="92">
        <f>H264+H265</f>
        <v>311.21</v>
      </c>
      <c r="I262" s="92">
        <f>I264</f>
        <v>0</v>
      </c>
      <c r="J262" s="92">
        <f>J264+J265</f>
        <v>0</v>
      </c>
      <c r="K262" s="92">
        <f>K264</f>
        <v>0</v>
      </c>
      <c r="L262" s="92">
        <f>L264</f>
        <v>0</v>
      </c>
      <c r="M262" s="92">
        <f>M264</f>
        <v>0</v>
      </c>
      <c r="N262" s="62"/>
      <c r="O262" s="154">
        <f t="shared" si="22"/>
        <v>700</v>
      </c>
      <c r="P262" s="155">
        <f t="shared" si="23"/>
        <v>388.79</v>
      </c>
      <c r="Q262" s="3"/>
      <c r="R262" s="3"/>
      <c r="S262" s="3"/>
    </row>
    <row r="263" spans="1:19" ht="16.5" customHeight="1">
      <c r="A263" s="169"/>
      <c r="B263" s="197"/>
      <c r="C263" s="6" t="s">
        <v>31</v>
      </c>
      <c r="D263" s="94"/>
      <c r="E263" s="94"/>
      <c r="F263" s="94"/>
      <c r="G263" s="94"/>
      <c r="H263" s="94"/>
      <c r="I263" s="94"/>
      <c r="J263" s="94"/>
      <c r="K263" s="94"/>
      <c r="L263" s="94"/>
      <c r="M263" s="120"/>
      <c r="N263" s="61"/>
      <c r="O263" s="154">
        <f t="shared" si="22"/>
        <v>0</v>
      </c>
      <c r="P263" s="155">
        <f t="shared" si="23"/>
        <v>0</v>
      </c>
      <c r="Q263" s="3"/>
      <c r="R263" s="3"/>
      <c r="S263" s="3"/>
    </row>
    <row r="264" spans="1:19" ht="18" customHeight="1">
      <c r="A264" s="169"/>
      <c r="B264" s="197"/>
      <c r="C264" s="6" t="s">
        <v>32</v>
      </c>
      <c r="D264" s="94">
        <f aca="true" t="shared" si="26" ref="D264:I264">D269+D273</f>
        <v>700</v>
      </c>
      <c r="E264" s="94">
        <f t="shared" si="26"/>
        <v>700</v>
      </c>
      <c r="F264" s="94">
        <f t="shared" si="26"/>
        <v>388.79</v>
      </c>
      <c r="G264" s="94">
        <f t="shared" si="26"/>
        <v>388.79</v>
      </c>
      <c r="H264" s="94">
        <f t="shared" si="26"/>
        <v>311.21</v>
      </c>
      <c r="I264" s="94">
        <f t="shared" si="26"/>
        <v>0</v>
      </c>
      <c r="J264" s="97"/>
      <c r="K264" s="94">
        <f>K269+K273</f>
        <v>0</v>
      </c>
      <c r="L264" s="94"/>
      <c r="M264" s="120">
        <f>M269+M273</f>
        <v>0</v>
      </c>
      <c r="N264" s="61"/>
      <c r="O264" s="154">
        <f t="shared" si="22"/>
        <v>700</v>
      </c>
      <c r="P264" s="155">
        <f t="shared" si="23"/>
        <v>388.79</v>
      </c>
      <c r="Q264" s="3"/>
      <c r="R264" s="3"/>
      <c r="S264" s="3"/>
    </row>
    <row r="265" spans="1:19" ht="17.25" customHeight="1">
      <c r="A265" s="170"/>
      <c r="B265" s="197"/>
      <c r="C265" s="6" t="s">
        <v>66</v>
      </c>
      <c r="D265" s="94"/>
      <c r="E265" s="94"/>
      <c r="F265" s="94"/>
      <c r="G265" s="94"/>
      <c r="H265" s="94"/>
      <c r="I265" s="94"/>
      <c r="J265" s="97"/>
      <c r="K265" s="94"/>
      <c r="L265" s="94"/>
      <c r="M265" s="120"/>
      <c r="N265" s="61"/>
      <c r="O265" s="154">
        <f t="shared" si="22"/>
        <v>0</v>
      </c>
      <c r="P265" s="155">
        <f t="shared" si="23"/>
        <v>0</v>
      </c>
      <c r="Q265" s="3"/>
      <c r="R265" s="3"/>
      <c r="S265" s="3"/>
    </row>
    <row r="266" spans="1:19" ht="28.5" customHeight="1">
      <c r="A266" s="168"/>
      <c r="B266" s="197"/>
      <c r="C266" s="6" t="s">
        <v>33</v>
      </c>
      <c r="D266" s="94"/>
      <c r="E266" s="94"/>
      <c r="F266" s="94"/>
      <c r="G266" s="94"/>
      <c r="H266" s="94"/>
      <c r="I266" s="94"/>
      <c r="J266" s="94"/>
      <c r="K266" s="94"/>
      <c r="L266" s="94"/>
      <c r="M266" s="120"/>
      <c r="N266" s="61"/>
      <c r="O266" s="154">
        <f t="shared" si="22"/>
        <v>0</v>
      </c>
      <c r="P266" s="155">
        <f t="shared" si="23"/>
        <v>0</v>
      </c>
      <c r="Q266" s="3"/>
      <c r="R266" s="3"/>
      <c r="S266" s="3"/>
    </row>
    <row r="267" spans="1:19" ht="33" customHeight="1">
      <c r="A267" s="169"/>
      <c r="B267" s="197"/>
      <c r="C267" s="12" t="s">
        <v>42</v>
      </c>
      <c r="D267" s="94"/>
      <c r="E267" s="94"/>
      <c r="F267" s="94"/>
      <c r="G267" s="94"/>
      <c r="H267" s="94"/>
      <c r="I267" s="133"/>
      <c r="J267" s="133"/>
      <c r="K267" s="94"/>
      <c r="L267" s="94"/>
      <c r="M267" s="120"/>
      <c r="N267" s="61"/>
      <c r="O267" s="156">
        <f t="shared" si="22"/>
        <v>0</v>
      </c>
      <c r="P267" s="158">
        <f t="shared" si="23"/>
        <v>0</v>
      </c>
      <c r="Q267" s="3"/>
      <c r="R267" s="3"/>
      <c r="S267" s="3"/>
    </row>
    <row r="268" spans="1:19" ht="16.5" customHeight="1">
      <c r="A268" s="169"/>
      <c r="B268" s="197"/>
      <c r="C268" s="6" t="s">
        <v>31</v>
      </c>
      <c r="D268" s="94"/>
      <c r="E268" s="94"/>
      <c r="F268" s="94"/>
      <c r="G268" s="94"/>
      <c r="H268" s="94"/>
      <c r="I268" s="133"/>
      <c r="J268" s="133"/>
      <c r="K268" s="94"/>
      <c r="L268" s="94"/>
      <c r="M268" s="120"/>
      <c r="N268" s="61"/>
      <c r="O268" s="156">
        <f t="shared" si="22"/>
        <v>0</v>
      </c>
      <c r="P268" s="157">
        <f t="shared" si="23"/>
        <v>0</v>
      </c>
      <c r="Q268" s="3"/>
      <c r="R268" s="3"/>
      <c r="S268" s="3"/>
    </row>
    <row r="269" spans="1:19" ht="16.5" customHeight="1">
      <c r="A269" s="170"/>
      <c r="B269" s="197"/>
      <c r="C269" s="6" t="s">
        <v>32</v>
      </c>
      <c r="D269" s="94">
        <v>400</v>
      </c>
      <c r="E269" s="94">
        <v>400</v>
      </c>
      <c r="F269" s="94">
        <v>99.99</v>
      </c>
      <c r="G269" s="94">
        <v>99.99</v>
      </c>
      <c r="H269" s="94">
        <v>300.01</v>
      </c>
      <c r="I269" s="133"/>
      <c r="J269" s="133"/>
      <c r="K269" s="94"/>
      <c r="L269" s="94"/>
      <c r="M269" s="120"/>
      <c r="N269" s="61"/>
      <c r="O269" s="154">
        <f t="shared" si="22"/>
        <v>400</v>
      </c>
      <c r="P269" s="155">
        <f t="shared" si="23"/>
        <v>99.99</v>
      </c>
      <c r="Q269" s="3"/>
      <c r="R269" s="3"/>
      <c r="S269" s="3"/>
    </row>
    <row r="270" spans="1:19" ht="18.75" customHeight="1">
      <c r="A270" s="168">
        <v>9</v>
      </c>
      <c r="B270" s="197"/>
      <c r="C270" s="6" t="s">
        <v>33</v>
      </c>
      <c r="D270" s="94"/>
      <c r="E270" s="94"/>
      <c r="F270" s="94"/>
      <c r="G270" s="94"/>
      <c r="H270" s="94"/>
      <c r="I270" s="133"/>
      <c r="J270" s="133"/>
      <c r="K270" s="94"/>
      <c r="L270" s="94"/>
      <c r="M270" s="120"/>
      <c r="N270" s="61"/>
      <c r="O270" s="156">
        <f t="shared" si="22"/>
        <v>0</v>
      </c>
      <c r="P270" s="157">
        <f t="shared" si="23"/>
        <v>0</v>
      </c>
      <c r="Q270" s="3"/>
      <c r="R270" s="3"/>
      <c r="S270" s="3"/>
    </row>
    <row r="271" spans="1:19" ht="29.25" customHeight="1">
      <c r="A271" s="169"/>
      <c r="B271" s="197"/>
      <c r="C271" s="12" t="s">
        <v>43</v>
      </c>
      <c r="D271" s="94"/>
      <c r="E271" s="94"/>
      <c r="F271" s="94"/>
      <c r="G271" s="94"/>
      <c r="H271" s="94"/>
      <c r="I271" s="133"/>
      <c r="J271" s="133"/>
      <c r="K271" s="94"/>
      <c r="L271" s="94"/>
      <c r="M271" s="120"/>
      <c r="N271" s="61"/>
      <c r="O271" s="154">
        <f t="shared" si="22"/>
        <v>0</v>
      </c>
      <c r="P271" s="155">
        <f t="shared" si="23"/>
        <v>0</v>
      </c>
      <c r="Q271" s="3"/>
      <c r="R271" s="3"/>
      <c r="S271" s="3"/>
    </row>
    <row r="272" spans="1:19" ht="18" customHeight="1">
      <c r="A272" s="169"/>
      <c r="B272" s="197"/>
      <c r="C272" s="6" t="s">
        <v>31</v>
      </c>
      <c r="D272" s="94"/>
      <c r="E272" s="94"/>
      <c r="F272" s="94"/>
      <c r="G272" s="94"/>
      <c r="H272" s="94"/>
      <c r="I272" s="133"/>
      <c r="J272" s="133"/>
      <c r="K272" s="94"/>
      <c r="L272" s="94"/>
      <c r="M272" s="120"/>
      <c r="N272" s="61"/>
      <c r="O272" s="154">
        <f t="shared" si="22"/>
        <v>0</v>
      </c>
      <c r="P272" s="155">
        <f t="shared" si="23"/>
        <v>0</v>
      </c>
      <c r="Q272" s="3"/>
      <c r="R272" s="3"/>
      <c r="S272" s="3"/>
    </row>
    <row r="273" spans="1:19" ht="18" customHeight="1">
      <c r="A273" s="169"/>
      <c r="B273" s="197"/>
      <c r="C273" s="6" t="s">
        <v>32</v>
      </c>
      <c r="D273" s="94">
        <v>300</v>
      </c>
      <c r="E273" s="94">
        <v>300</v>
      </c>
      <c r="F273" s="94">
        <v>288.8</v>
      </c>
      <c r="G273" s="94">
        <v>288.8</v>
      </c>
      <c r="H273" s="94">
        <v>11.2</v>
      </c>
      <c r="I273" s="133"/>
      <c r="J273" s="133"/>
      <c r="K273" s="94"/>
      <c r="L273" s="94"/>
      <c r="M273" s="120"/>
      <c r="N273" s="61"/>
      <c r="O273" s="154">
        <f t="shared" si="22"/>
        <v>300</v>
      </c>
      <c r="P273" s="155">
        <f t="shared" si="23"/>
        <v>288.8</v>
      </c>
      <c r="Q273" s="3"/>
      <c r="R273" s="3"/>
      <c r="S273" s="3"/>
    </row>
    <row r="274" spans="1:19" ht="31.5" customHeight="1">
      <c r="A274" s="169"/>
      <c r="B274" s="197"/>
      <c r="C274" s="6" t="s">
        <v>33</v>
      </c>
      <c r="D274" s="94"/>
      <c r="E274" s="94"/>
      <c r="F274" s="94"/>
      <c r="G274" s="94"/>
      <c r="H274" s="94"/>
      <c r="I274" s="94"/>
      <c r="J274" s="94"/>
      <c r="K274" s="94"/>
      <c r="L274" s="94"/>
      <c r="M274" s="120"/>
      <c r="N274" s="61"/>
      <c r="O274" s="154">
        <f t="shared" si="22"/>
        <v>0</v>
      </c>
      <c r="P274" s="155">
        <f t="shared" si="23"/>
        <v>0</v>
      </c>
      <c r="Q274" s="3"/>
      <c r="R274" s="3"/>
      <c r="S274" s="3"/>
    </row>
    <row r="275" spans="1:19" ht="65.25" customHeight="1">
      <c r="A275" s="26"/>
      <c r="B275" s="197"/>
      <c r="C275" s="22" t="s">
        <v>115</v>
      </c>
      <c r="D275" s="92">
        <f>D277+D278</f>
        <v>1400</v>
      </c>
      <c r="E275" s="92">
        <f>E277+E278</f>
        <v>1400</v>
      </c>
      <c r="F275" s="92">
        <f aca="true" t="shared" si="27" ref="F275:L275">F277</f>
        <v>527.3000000000001</v>
      </c>
      <c r="G275" s="91">
        <f t="shared" si="27"/>
        <v>527.3000000000001</v>
      </c>
      <c r="H275" s="92">
        <f t="shared" si="27"/>
        <v>436.34999999999997</v>
      </c>
      <c r="I275" s="92">
        <f t="shared" si="27"/>
        <v>0</v>
      </c>
      <c r="J275" s="92">
        <f t="shared" si="27"/>
        <v>436.34999999999997</v>
      </c>
      <c r="K275" s="91">
        <f t="shared" si="27"/>
        <v>0</v>
      </c>
      <c r="L275" s="92">
        <f t="shared" si="27"/>
        <v>0</v>
      </c>
      <c r="M275" s="91">
        <f>M277</f>
        <v>0</v>
      </c>
      <c r="N275" s="62"/>
      <c r="O275" s="154">
        <f t="shared" si="22"/>
        <v>1400</v>
      </c>
      <c r="P275" s="155">
        <f t="shared" si="23"/>
        <v>527.3000000000001</v>
      </c>
      <c r="Q275" s="3"/>
      <c r="R275" s="3"/>
      <c r="S275" s="3"/>
    </row>
    <row r="276" spans="1:19" ht="21" customHeight="1">
      <c r="A276" s="26"/>
      <c r="B276" s="197"/>
      <c r="C276" s="6" t="s">
        <v>31</v>
      </c>
      <c r="D276" s="84"/>
      <c r="E276" s="84"/>
      <c r="F276" s="84"/>
      <c r="G276" s="84"/>
      <c r="H276" s="97"/>
      <c r="I276" s="97"/>
      <c r="J276" s="97"/>
      <c r="K276" s="84"/>
      <c r="L276" s="97"/>
      <c r="M276" s="72"/>
      <c r="N276" s="61"/>
      <c r="O276" s="154">
        <f t="shared" si="22"/>
        <v>0</v>
      </c>
      <c r="P276" s="155">
        <f t="shared" si="23"/>
        <v>0</v>
      </c>
      <c r="Q276" s="3"/>
      <c r="R276" s="3"/>
      <c r="S276" s="3"/>
    </row>
    <row r="277" spans="1:19" ht="21.75" customHeight="1">
      <c r="A277" s="26"/>
      <c r="B277" s="197"/>
      <c r="C277" s="6" t="s">
        <v>32</v>
      </c>
      <c r="D277" s="94">
        <f aca="true" t="shared" si="28" ref="D277:M277">D281+D285+D289</f>
        <v>1400</v>
      </c>
      <c r="E277" s="94">
        <f t="shared" si="28"/>
        <v>1400</v>
      </c>
      <c r="F277" s="94">
        <f t="shared" si="28"/>
        <v>527.3000000000001</v>
      </c>
      <c r="G277" s="84">
        <f t="shared" si="28"/>
        <v>527.3000000000001</v>
      </c>
      <c r="H277" s="97">
        <f t="shared" si="28"/>
        <v>436.34999999999997</v>
      </c>
      <c r="I277" s="131">
        <f t="shared" si="28"/>
        <v>0</v>
      </c>
      <c r="J277" s="131">
        <f t="shared" si="28"/>
        <v>436.34999999999997</v>
      </c>
      <c r="K277" s="84">
        <f t="shared" si="28"/>
        <v>0</v>
      </c>
      <c r="L277" s="97">
        <f t="shared" si="28"/>
        <v>0</v>
      </c>
      <c r="M277" s="72">
        <f t="shared" si="28"/>
        <v>0</v>
      </c>
      <c r="N277" s="61"/>
      <c r="O277" s="154">
        <f t="shared" si="22"/>
        <v>1400</v>
      </c>
      <c r="P277" s="155">
        <f t="shared" si="23"/>
        <v>527.3000000000001</v>
      </c>
      <c r="Q277" s="3"/>
      <c r="R277" s="3"/>
      <c r="S277" s="3"/>
    </row>
    <row r="278" spans="1:19" ht="16.5" customHeight="1">
      <c r="A278" s="168"/>
      <c r="B278" s="197"/>
      <c r="C278" s="6" t="s">
        <v>33</v>
      </c>
      <c r="D278" s="84"/>
      <c r="E278" s="84"/>
      <c r="F278" s="84"/>
      <c r="G278" s="84"/>
      <c r="H278" s="97"/>
      <c r="I278" s="97"/>
      <c r="J278" s="97"/>
      <c r="K278" s="84"/>
      <c r="L278" s="97"/>
      <c r="M278" s="72"/>
      <c r="N278" s="61"/>
      <c r="O278" s="154">
        <f t="shared" si="22"/>
        <v>0</v>
      </c>
      <c r="P278" s="155">
        <f t="shared" si="23"/>
        <v>0</v>
      </c>
      <c r="Q278" s="3"/>
      <c r="R278" s="3"/>
      <c r="S278" s="3"/>
    </row>
    <row r="279" spans="1:19" ht="26.25" customHeight="1">
      <c r="A279" s="169"/>
      <c r="B279" s="197"/>
      <c r="C279" s="12" t="s">
        <v>44</v>
      </c>
      <c r="D279" s="94"/>
      <c r="E279" s="94"/>
      <c r="F279" s="94"/>
      <c r="G279" s="84"/>
      <c r="H279" s="97"/>
      <c r="I279" s="97"/>
      <c r="J279" s="97"/>
      <c r="K279" s="84"/>
      <c r="L279" s="97"/>
      <c r="M279" s="72"/>
      <c r="N279" s="61"/>
      <c r="O279" s="154">
        <f t="shared" si="22"/>
        <v>0</v>
      </c>
      <c r="P279" s="155">
        <f t="shared" si="23"/>
        <v>0</v>
      </c>
      <c r="Q279" s="3"/>
      <c r="R279" s="3"/>
      <c r="S279" s="3"/>
    </row>
    <row r="280" spans="1:19" ht="16.5" customHeight="1">
      <c r="A280" s="169"/>
      <c r="B280" s="197"/>
      <c r="C280" s="6" t="s">
        <v>31</v>
      </c>
      <c r="D280" s="84"/>
      <c r="E280" s="84"/>
      <c r="F280" s="84"/>
      <c r="G280" s="84"/>
      <c r="H280" s="97"/>
      <c r="I280" s="97"/>
      <c r="J280" s="97"/>
      <c r="K280" s="84"/>
      <c r="L280" s="97"/>
      <c r="M280" s="72"/>
      <c r="N280" s="61"/>
      <c r="O280" s="154">
        <f t="shared" si="22"/>
        <v>0</v>
      </c>
      <c r="P280" s="155">
        <f t="shared" si="23"/>
        <v>0</v>
      </c>
      <c r="Q280" s="3"/>
      <c r="R280" s="3"/>
      <c r="S280" s="3"/>
    </row>
    <row r="281" spans="1:19" ht="16.5" customHeight="1">
      <c r="A281" s="170"/>
      <c r="B281" s="197"/>
      <c r="C281" s="6" t="s">
        <v>32</v>
      </c>
      <c r="D281" s="94">
        <v>470</v>
      </c>
      <c r="E281" s="94">
        <v>470</v>
      </c>
      <c r="F281" s="94">
        <v>205.8</v>
      </c>
      <c r="G281" s="84">
        <v>205.8</v>
      </c>
      <c r="H281" s="97">
        <v>132.1</v>
      </c>
      <c r="I281" s="97"/>
      <c r="J281" s="97">
        <v>132.1</v>
      </c>
      <c r="K281" s="84"/>
      <c r="L281" s="97"/>
      <c r="M281" s="72"/>
      <c r="N281" s="61"/>
      <c r="O281" s="154">
        <f t="shared" si="22"/>
        <v>470</v>
      </c>
      <c r="P281" s="155">
        <f t="shared" si="23"/>
        <v>205.8</v>
      </c>
      <c r="Q281" s="3"/>
      <c r="R281" s="3"/>
      <c r="S281" s="3"/>
    </row>
    <row r="282" spans="1:19" ht="18.75" customHeight="1">
      <c r="A282" s="169"/>
      <c r="B282" s="197"/>
      <c r="C282" s="6" t="s">
        <v>33</v>
      </c>
      <c r="D282" s="84"/>
      <c r="E282" s="84"/>
      <c r="F282" s="84"/>
      <c r="G282" s="84"/>
      <c r="H282" s="97"/>
      <c r="I282" s="97"/>
      <c r="J282" s="97"/>
      <c r="K282" s="84"/>
      <c r="L282" s="97"/>
      <c r="M282" s="72"/>
      <c r="N282" s="61"/>
      <c r="O282" s="154">
        <f t="shared" si="22"/>
        <v>0</v>
      </c>
      <c r="P282" s="155">
        <f t="shared" si="23"/>
        <v>0</v>
      </c>
      <c r="Q282" s="3"/>
      <c r="R282" s="3"/>
      <c r="S282" s="3"/>
    </row>
    <row r="283" spans="1:19" ht="33.75" customHeight="1">
      <c r="A283" s="169"/>
      <c r="B283" s="197"/>
      <c r="C283" s="12" t="s">
        <v>45</v>
      </c>
      <c r="D283" s="94"/>
      <c r="E283" s="94"/>
      <c r="F283" s="94"/>
      <c r="G283" s="84"/>
      <c r="H283" s="97"/>
      <c r="I283" s="84"/>
      <c r="J283" s="97"/>
      <c r="K283" s="84"/>
      <c r="L283" s="84"/>
      <c r="M283" s="72"/>
      <c r="N283" s="61"/>
      <c r="O283" s="154">
        <f t="shared" si="22"/>
        <v>0</v>
      </c>
      <c r="P283" s="155">
        <f t="shared" si="23"/>
        <v>0</v>
      </c>
      <c r="Q283" s="3"/>
      <c r="R283" s="3"/>
      <c r="S283" s="3"/>
    </row>
    <row r="284" spans="1:19" ht="18.75" customHeight="1">
      <c r="A284" s="169"/>
      <c r="B284" s="197"/>
      <c r="C284" s="6" t="s">
        <v>31</v>
      </c>
      <c r="D284" s="94"/>
      <c r="E284" s="94"/>
      <c r="F284" s="94"/>
      <c r="G284" s="84"/>
      <c r="H284" s="97"/>
      <c r="I284" s="94"/>
      <c r="J284" s="97"/>
      <c r="K284" s="94"/>
      <c r="L284" s="94"/>
      <c r="M284" s="72"/>
      <c r="N284" s="61"/>
      <c r="O284" s="154">
        <f t="shared" si="22"/>
        <v>0</v>
      </c>
      <c r="P284" s="155">
        <f t="shared" si="23"/>
        <v>0</v>
      </c>
      <c r="Q284" s="3"/>
      <c r="R284" s="3"/>
      <c r="S284" s="3"/>
    </row>
    <row r="285" spans="1:19" ht="15.75" customHeight="1">
      <c r="A285" s="169"/>
      <c r="B285" s="197"/>
      <c r="C285" s="6" t="s">
        <v>32</v>
      </c>
      <c r="D285" s="94">
        <v>630</v>
      </c>
      <c r="E285" s="94">
        <v>630</v>
      </c>
      <c r="F285" s="94">
        <v>222.4</v>
      </c>
      <c r="G285" s="84">
        <v>222.4</v>
      </c>
      <c r="H285" s="97">
        <v>203.8</v>
      </c>
      <c r="I285" s="84"/>
      <c r="J285" s="97">
        <v>203.8</v>
      </c>
      <c r="K285" s="84"/>
      <c r="L285" s="84"/>
      <c r="M285" s="72"/>
      <c r="N285" s="61"/>
      <c r="O285" s="154">
        <f t="shared" si="22"/>
        <v>630</v>
      </c>
      <c r="P285" s="155">
        <f t="shared" si="23"/>
        <v>222.4</v>
      </c>
      <c r="Q285" s="3"/>
      <c r="R285" s="3"/>
      <c r="S285" s="3"/>
    </row>
    <row r="286" spans="1:19" ht="18.75" customHeight="1">
      <c r="A286" s="169"/>
      <c r="B286" s="197"/>
      <c r="C286" s="6" t="s">
        <v>33</v>
      </c>
      <c r="D286" s="94"/>
      <c r="E286" s="94"/>
      <c r="F286" s="94"/>
      <c r="G286" s="84"/>
      <c r="H286" s="97"/>
      <c r="I286" s="94"/>
      <c r="J286" s="97"/>
      <c r="K286" s="94"/>
      <c r="L286" s="94"/>
      <c r="M286" s="72"/>
      <c r="N286" s="61"/>
      <c r="O286" s="154">
        <f t="shared" si="22"/>
        <v>0</v>
      </c>
      <c r="P286" s="155">
        <f t="shared" si="23"/>
        <v>0</v>
      </c>
      <c r="Q286" s="3"/>
      <c r="R286" s="3"/>
      <c r="S286" s="3"/>
    </row>
    <row r="287" spans="1:19" ht="40.5" customHeight="1">
      <c r="A287" s="169"/>
      <c r="B287" s="197"/>
      <c r="C287" s="12" t="s">
        <v>46</v>
      </c>
      <c r="D287" s="94"/>
      <c r="E287" s="94"/>
      <c r="F287" s="94"/>
      <c r="G287" s="84"/>
      <c r="H287" s="97"/>
      <c r="I287" s="84"/>
      <c r="J287" s="97"/>
      <c r="K287" s="84"/>
      <c r="L287" s="84"/>
      <c r="M287" s="72"/>
      <c r="N287" s="61"/>
      <c r="O287" s="154">
        <f t="shared" si="22"/>
        <v>0</v>
      </c>
      <c r="P287" s="155">
        <f t="shared" si="23"/>
        <v>0</v>
      </c>
      <c r="Q287" s="3"/>
      <c r="R287" s="3"/>
      <c r="S287" s="3"/>
    </row>
    <row r="288" spans="1:19" ht="16.5" customHeight="1">
      <c r="A288" s="169"/>
      <c r="B288" s="197"/>
      <c r="C288" s="6" t="s">
        <v>31</v>
      </c>
      <c r="D288" s="94"/>
      <c r="E288" s="94"/>
      <c r="F288" s="94"/>
      <c r="G288" s="84"/>
      <c r="H288" s="97"/>
      <c r="I288" s="94"/>
      <c r="J288" s="97"/>
      <c r="K288" s="94"/>
      <c r="L288" s="94"/>
      <c r="M288" s="72"/>
      <c r="N288" s="61"/>
      <c r="O288" s="154">
        <f t="shared" si="22"/>
        <v>0</v>
      </c>
      <c r="P288" s="155">
        <f t="shared" si="23"/>
        <v>0</v>
      </c>
      <c r="Q288" s="3"/>
      <c r="R288" s="3"/>
      <c r="S288" s="3"/>
    </row>
    <row r="289" spans="1:19" ht="16.5" customHeight="1">
      <c r="A289" s="169"/>
      <c r="B289" s="197"/>
      <c r="C289" s="6" t="s">
        <v>32</v>
      </c>
      <c r="D289" s="94">
        <v>300</v>
      </c>
      <c r="E289" s="94">
        <v>300</v>
      </c>
      <c r="F289" s="94">
        <v>99.1</v>
      </c>
      <c r="G289" s="84">
        <v>99.1</v>
      </c>
      <c r="H289" s="97">
        <v>100.45</v>
      </c>
      <c r="I289" s="84"/>
      <c r="J289" s="97">
        <v>100.45</v>
      </c>
      <c r="K289" s="84"/>
      <c r="L289" s="84"/>
      <c r="M289" s="72"/>
      <c r="N289" s="61"/>
      <c r="O289" s="154">
        <f t="shared" si="22"/>
        <v>300</v>
      </c>
      <c r="P289" s="155">
        <f t="shared" si="23"/>
        <v>99.1</v>
      </c>
      <c r="Q289" s="3"/>
      <c r="R289" s="3"/>
      <c r="S289" s="3"/>
    </row>
    <row r="290" spans="1:19" ht="19.5" customHeight="1">
      <c r="A290" s="42"/>
      <c r="B290" s="197"/>
      <c r="C290" s="6" t="s">
        <v>33</v>
      </c>
      <c r="D290" s="94"/>
      <c r="E290" s="94"/>
      <c r="F290" s="94"/>
      <c r="G290" s="84"/>
      <c r="H290" s="97"/>
      <c r="I290" s="94"/>
      <c r="J290" s="97"/>
      <c r="K290" s="94"/>
      <c r="L290" s="94"/>
      <c r="M290" s="72"/>
      <c r="N290" s="61"/>
      <c r="O290" s="154">
        <f t="shared" si="22"/>
        <v>0</v>
      </c>
      <c r="P290" s="155">
        <f t="shared" si="23"/>
        <v>0</v>
      </c>
      <c r="Q290" s="3"/>
      <c r="R290" s="3"/>
      <c r="S290" s="3"/>
    </row>
    <row r="291" spans="1:19" ht="58.5" customHeight="1">
      <c r="A291" s="42"/>
      <c r="B291" s="197"/>
      <c r="C291" s="22" t="s">
        <v>116</v>
      </c>
      <c r="D291" s="92">
        <f>D293+D294</f>
        <v>7212.6</v>
      </c>
      <c r="E291" s="92">
        <f>E293+E294</f>
        <v>7212.6</v>
      </c>
      <c r="F291" s="92">
        <f aca="true" t="shared" si="29" ref="F291:L291">F293</f>
        <v>711.9</v>
      </c>
      <c r="G291" s="91">
        <f t="shared" si="29"/>
        <v>711.9</v>
      </c>
      <c r="H291" s="92">
        <f t="shared" si="29"/>
        <v>1420.05</v>
      </c>
      <c r="I291" s="91">
        <f t="shared" si="29"/>
        <v>0</v>
      </c>
      <c r="J291" s="92">
        <f t="shared" si="29"/>
        <v>3240.05</v>
      </c>
      <c r="K291" s="91">
        <f t="shared" si="29"/>
        <v>0</v>
      </c>
      <c r="L291" s="91">
        <f t="shared" si="29"/>
        <v>1840.6</v>
      </c>
      <c r="M291" s="91">
        <f>M293</f>
        <v>0</v>
      </c>
      <c r="N291" s="62"/>
      <c r="O291" s="154">
        <f t="shared" si="22"/>
        <v>7212.6</v>
      </c>
      <c r="P291" s="155">
        <f t="shared" si="23"/>
        <v>711.9</v>
      </c>
      <c r="Q291" s="3"/>
      <c r="R291" s="3"/>
      <c r="S291" s="3"/>
    </row>
    <row r="292" spans="1:19" ht="18.75" customHeight="1">
      <c r="A292" s="42"/>
      <c r="B292" s="197"/>
      <c r="C292" s="6" t="s">
        <v>31</v>
      </c>
      <c r="D292" s="84"/>
      <c r="E292" s="84"/>
      <c r="F292" s="84"/>
      <c r="G292" s="84"/>
      <c r="H292" s="97"/>
      <c r="I292" s="94"/>
      <c r="J292" s="97"/>
      <c r="K292" s="94"/>
      <c r="L292" s="94"/>
      <c r="M292" s="72"/>
      <c r="N292" s="61"/>
      <c r="O292" s="154">
        <f t="shared" si="22"/>
        <v>0</v>
      </c>
      <c r="P292" s="155">
        <f t="shared" si="23"/>
        <v>0</v>
      </c>
      <c r="Q292" s="3"/>
      <c r="R292" s="3"/>
      <c r="S292" s="3"/>
    </row>
    <row r="293" spans="1:19" ht="17.25" customHeight="1">
      <c r="A293" s="42"/>
      <c r="B293" s="197"/>
      <c r="C293" s="6" t="s">
        <v>32</v>
      </c>
      <c r="D293" s="94">
        <f>D298+D303+D307+D311+D315+D319+D323+D327</f>
        <v>7212.6</v>
      </c>
      <c r="E293" s="94">
        <f>E298+E303+E307+E311+E315+E319+E323+E327</f>
        <v>7212.6</v>
      </c>
      <c r="F293" s="94">
        <f>F298+F303+F303+F307+F311+F315+F319+F323+F327</f>
        <v>711.9</v>
      </c>
      <c r="G293" s="84">
        <f>G298+G307+G311+G315+G319+G323</f>
        <v>711.9</v>
      </c>
      <c r="H293" s="97">
        <f>H298+H303+H307+H311+H315+H319+H323+H327</f>
        <v>1420.05</v>
      </c>
      <c r="I293" s="84">
        <f>I298+I303+I307+I311+I315+I319+I323</f>
        <v>0</v>
      </c>
      <c r="J293" s="131">
        <f>J298+J303+J307+J311+J315+J319+J323+J327</f>
        <v>3240.05</v>
      </c>
      <c r="K293" s="84">
        <f>K298+K303+K307+K311+K315+K319+K323</f>
        <v>0</v>
      </c>
      <c r="L293" s="84">
        <f>L298+L303+L307+L311+L315+L319+L323+L327</f>
        <v>1840.6</v>
      </c>
      <c r="M293" s="72">
        <f>M298+M303+M307+M311+M315+M319+M323</f>
        <v>0</v>
      </c>
      <c r="N293" s="61"/>
      <c r="O293" s="152">
        <f>F293+H293+J293+L293</f>
        <v>7212.6</v>
      </c>
      <c r="P293" s="155">
        <f t="shared" si="23"/>
        <v>711.9</v>
      </c>
      <c r="Q293" s="3"/>
      <c r="R293" s="3"/>
      <c r="S293" s="3"/>
    </row>
    <row r="294" spans="1:19" ht="15.75" customHeight="1">
      <c r="A294" s="168"/>
      <c r="B294" s="197"/>
      <c r="C294" s="6" t="s">
        <v>66</v>
      </c>
      <c r="D294" s="94"/>
      <c r="E294" s="94"/>
      <c r="F294" s="94"/>
      <c r="G294" s="84"/>
      <c r="H294" s="97"/>
      <c r="I294" s="84"/>
      <c r="J294" s="131"/>
      <c r="K294" s="84"/>
      <c r="L294" s="84"/>
      <c r="M294" s="72"/>
      <c r="N294" s="61"/>
      <c r="O294" s="154">
        <f t="shared" si="22"/>
        <v>0</v>
      </c>
      <c r="P294" s="155">
        <f t="shared" si="23"/>
        <v>0</v>
      </c>
      <c r="Q294" s="3"/>
      <c r="R294" s="3"/>
      <c r="S294" s="3"/>
    </row>
    <row r="295" spans="1:19" ht="32.25" customHeight="1">
      <c r="A295" s="169"/>
      <c r="B295" s="197"/>
      <c r="C295" s="6" t="s">
        <v>33</v>
      </c>
      <c r="D295" s="84"/>
      <c r="E295" s="84"/>
      <c r="F295" s="84"/>
      <c r="G295" s="84"/>
      <c r="H295" s="97"/>
      <c r="I295" s="133"/>
      <c r="J295" s="131"/>
      <c r="K295" s="94"/>
      <c r="L295" s="94"/>
      <c r="M295" s="72"/>
      <c r="N295" s="61"/>
      <c r="O295" s="154">
        <f t="shared" si="22"/>
        <v>0</v>
      </c>
      <c r="P295" s="155">
        <f t="shared" si="23"/>
        <v>0</v>
      </c>
      <c r="Q295" s="3"/>
      <c r="R295" s="3"/>
      <c r="S295" s="3"/>
    </row>
    <row r="296" spans="1:19" ht="77.25" customHeight="1">
      <c r="A296" s="169"/>
      <c r="B296" s="197"/>
      <c r="C296" s="14" t="s">
        <v>47</v>
      </c>
      <c r="D296" s="94"/>
      <c r="E296" s="94"/>
      <c r="F296" s="94"/>
      <c r="G296" s="84"/>
      <c r="H296" s="97"/>
      <c r="I296" s="84"/>
      <c r="J296" s="131"/>
      <c r="K296" s="84"/>
      <c r="L296" s="84"/>
      <c r="M296" s="72"/>
      <c r="N296" s="61"/>
      <c r="O296" s="154">
        <f t="shared" si="22"/>
        <v>0</v>
      </c>
      <c r="P296" s="155">
        <f t="shared" si="23"/>
        <v>0</v>
      </c>
      <c r="Q296" s="3"/>
      <c r="R296" s="3"/>
      <c r="S296" s="3"/>
    </row>
    <row r="297" spans="1:19" ht="16.5" customHeight="1">
      <c r="A297" s="170"/>
      <c r="B297" s="197"/>
      <c r="C297" s="6" t="s">
        <v>31</v>
      </c>
      <c r="D297" s="84"/>
      <c r="E297" s="84"/>
      <c r="F297" s="84"/>
      <c r="G297" s="84"/>
      <c r="H297" s="97"/>
      <c r="I297" s="94"/>
      <c r="J297" s="97"/>
      <c r="K297" s="94"/>
      <c r="L297" s="94"/>
      <c r="M297" s="55"/>
      <c r="N297" s="61"/>
      <c r="O297" s="154">
        <f t="shared" si="22"/>
        <v>0</v>
      </c>
      <c r="P297" s="155">
        <f t="shared" si="23"/>
        <v>0</v>
      </c>
      <c r="Q297" s="3"/>
      <c r="R297" s="3"/>
      <c r="S297" s="3"/>
    </row>
    <row r="298" spans="1:19" ht="18" customHeight="1">
      <c r="A298" s="168"/>
      <c r="B298" s="197"/>
      <c r="C298" s="6" t="s">
        <v>32</v>
      </c>
      <c r="D298" s="94">
        <v>3200</v>
      </c>
      <c r="E298" s="94">
        <v>3200</v>
      </c>
      <c r="F298" s="94">
        <v>579.3</v>
      </c>
      <c r="G298" s="84">
        <v>579.3</v>
      </c>
      <c r="H298" s="97"/>
      <c r="I298" s="84"/>
      <c r="J298" s="97">
        <v>2020.7</v>
      </c>
      <c r="K298" s="84"/>
      <c r="L298" s="84">
        <v>600</v>
      </c>
      <c r="M298" s="84"/>
      <c r="N298" s="61"/>
      <c r="O298" s="154">
        <f t="shared" si="22"/>
        <v>3200</v>
      </c>
      <c r="P298" s="155">
        <f t="shared" si="23"/>
        <v>579.3</v>
      </c>
      <c r="Q298" s="3"/>
      <c r="R298" s="3"/>
      <c r="S298" s="3"/>
    </row>
    <row r="299" spans="1:19" ht="15.75" customHeight="1">
      <c r="A299" s="169"/>
      <c r="B299" s="197"/>
      <c r="C299" s="6" t="s">
        <v>66</v>
      </c>
      <c r="D299" s="84"/>
      <c r="E299" s="84"/>
      <c r="F299" s="84"/>
      <c r="G299" s="84"/>
      <c r="H299" s="97"/>
      <c r="I299" s="94"/>
      <c r="J299" s="97"/>
      <c r="K299" s="94"/>
      <c r="L299" s="94"/>
      <c r="M299" s="84"/>
      <c r="N299" s="61"/>
      <c r="O299" s="156">
        <f t="shared" si="22"/>
        <v>0</v>
      </c>
      <c r="P299" s="157">
        <f t="shared" si="23"/>
        <v>0</v>
      </c>
      <c r="Q299" s="3"/>
      <c r="R299" s="3"/>
      <c r="S299" s="3"/>
    </row>
    <row r="300" spans="1:19" ht="30" customHeight="1">
      <c r="A300" s="169"/>
      <c r="B300" s="197"/>
      <c r="C300" s="6" t="s">
        <v>33</v>
      </c>
      <c r="D300" s="84"/>
      <c r="E300" s="84"/>
      <c r="F300" s="84"/>
      <c r="G300" s="84"/>
      <c r="H300" s="97"/>
      <c r="I300" s="94"/>
      <c r="J300" s="97"/>
      <c r="K300" s="94"/>
      <c r="L300" s="94"/>
      <c r="M300" s="84"/>
      <c r="N300" s="61"/>
      <c r="O300" s="154">
        <f t="shared" si="22"/>
        <v>0</v>
      </c>
      <c r="P300" s="155">
        <f t="shared" si="23"/>
        <v>0</v>
      </c>
      <c r="Q300" s="3"/>
      <c r="R300" s="3"/>
      <c r="S300" s="3"/>
    </row>
    <row r="301" spans="1:19" ht="83.25" customHeight="1">
      <c r="A301" s="169"/>
      <c r="B301" s="197"/>
      <c r="C301" s="14" t="s">
        <v>48</v>
      </c>
      <c r="D301" s="94"/>
      <c r="E301" s="94"/>
      <c r="F301" s="94"/>
      <c r="G301" s="84"/>
      <c r="H301" s="97"/>
      <c r="I301" s="84"/>
      <c r="J301" s="97"/>
      <c r="K301" s="84"/>
      <c r="L301" s="84"/>
      <c r="M301" s="84"/>
      <c r="N301" s="61"/>
      <c r="O301" s="154">
        <f t="shared" si="22"/>
        <v>0</v>
      </c>
      <c r="P301" s="155">
        <f t="shared" si="23"/>
        <v>0</v>
      </c>
      <c r="Q301" s="3"/>
      <c r="R301" s="3"/>
      <c r="S301" s="3"/>
    </row>
    <row r="302" spans="1:19" ht="15.75" customHeight="1">
      <c r="A302" s="169"/>
      <c r="B302" s="197"/>
      <c r="C302" s="6" t="s">
        <v>31</v>
      </c>
      <c r="D302" s="84"/>
      <c r="E302" s="84"/>
      <c r="F302" s="84"/>
      <c r="G302" s="84"/>
      <c r="H302" s="97"/>
      <c r="I302" s="94"/>
      <c r="J302" s="97"/>
      <c r="K302" s="94"/>
      <c r="L302" s="94"/>
      <c r="M302" s="84"/>
      <c r="N302" s="61"/>
      <c r="O302" s="154">
        <f t="shared" si="22"/>
        <v>0</v>
      </c>
      <c r="P302" s="155">
        <f t="shared" si="23"/>
        <v>0</v>
      </c>
      <c r="Q302" s="3"/>
      <c r="R302" s="3"/>
      <c r="S302" s="3"/>
    </row>
    <row r="303" spans="1:19" ht="17.25" customHeight="1">
      <c r="A303" s="169"/>
      <c r="B303" s="197"/>
      <c r="C303" s="6" t="s">
        <v>32</v>
      </c>
      <c r="D303" s="94">
        <v>403.2</v>
      </c>
      <c r="E303" s="94">
        <v>403.2</v>
      </c>
      <c r="F303" s="94"/>
      <c r="G303" s="84"/>
      <c r="H303" s="97">
        <v>201.6</v>
      </c>
      <c r="I303" s="84"/>
      <c r="J303" s="97">
        <v>100.8</v>
      </c>
      <c r="K303" s="84"/>
      <c r="L303" s="84">
        <v>100.8</v>
      </c>
      <c r="M303" s="84"/>
      <c r="N303" s="61"/>
      <c r="O303" s="154">
        <f t="shared" si="22"/>
        <v>403.2</v>
      </c>
      <c r="P303" s="155">
        <f t="shared" si="23"/>
        <v>0</v>
      </c>
      <c r="Q303" s="3"/>
      <c r="R303" s="3"/>
      <c r="S303" s="3"/>
    </row>
    <row r="304" spans="1:19" ht="15.75" customHeight="1">
      <c r="A304" s="169"/>
      <c r="B304" s="197"/>
      <c r="C304" s="6" t="s">
        <v>33</v>
      </c>
      <c r="D304" s="84"/>
      <c r="E304" s="84"/>
      <c r="F304" s="84"/>
      <c r="G304" s="84"/>
      <c r="H304" s="97"/>
      <c r="I304" s="94"/>
      <c r="J304" s="97"/>
      <c r="K304" s="94"/>
      <c r="L304" s="94"/>
      <c r="M304" s="84"/>
      <c r="N304" s="61"/>
      <c r="O304" s="154">
        <f t="shared" si="22"/>
        <v>0</v>
      </c>
      <c r="P304" s="155">
        <f t="shared" si="23"/>
        <v>0</v>
      </c>
      <c r="Q304" s="3"/>
      <c r="R304" s="3"/>
      <c r="S304" s="3"/>
    </row>
    <row r="305" spans="1:19" ht="27.75" customHeight="1">
      <c r="A305" s="169"/>
      <c r="B305" s="197"/>
      <c r="C305" s="12" t="s">
        <v>88</v>
      </c>
      <c r="D305" s="84"/>
      <c r="E305" s="84"/>
      <c r="F305" s="84"/>
      <c r="G305" s="84"/>
      <c r="H305" s="97"/>
      <c r="I305" s="94"/>
      <c r="J305" s="97"/>
      <c r="K305" s="94"/>
      <c r="L305" s="94"/>
      <c r="M305" s="84"/>
      <c r="N305" s="61"/>
      <c r="O305" s="154">
        <f t="shared" si="22"/>
        <v>0</v>
      </c>
      <c r="P305" s="155">
        <f t="shared" si="23"/>
        <v>0</v>
      </c>
      <c r="Q305" s="3"/>
      <c r="R305" s="3"/>
      <c r="S305" s="3"/>
    </row>
    <row r="306" spans="1:19" ht="15.75" customHeight="1">
      <c r="A306" s="169"/>
      <c r="B306" s="197"/>
      <c r="C306" s="6" t="s">
        <v>31</v>
      </c>
      <c r="D306" s="84"/>
      <c r="E306" s="84"/>
      <c r="F306" s="84"/>
      <c r="G306" s="84"/>
      <c r="H306" s="97"/>
      <c r="I306" s="94"/>
      <c r="J306" s="97"/>
      <c r="K306" s="94"/>
      <c r="L306" s="94"/>
      <c r="M306" s="84"/>
      <c r="N306" s="61"/>
      <c r="O306" s="154">
        <f t="shared" si="22"/>
        <v>0</v>
      </c>
      <c r="P306" s="155">
        <f t="shared" si="23"/>
        <v>0</v>
      </c>
      <c r="Q306" s="3"/>
      <c r="R306" s="3"/>
      <c r="S306" s="3"/>
    </row>
    <row r="307" spans="1:19" ht="17.25" customHeight="1">
      <c r="A307" s="169"/>
      <c r="B307" s="197"/>
      <c r="C307" s="6" t="s">
        <v>32</v>
      </c>
      <c r="D307" s="84">
        <v>100</v>
      </c>
      <c r="E307" s="84">
        <v>100</v>
      </c>
      <c r="F307" s="84"/>
      <c r="G307" s="84"/>
      <c r="H307" s="97">
        <v>100</v>
      </c>
      <c r="I307" s="94"/>
      <c r="J307" s="97"/>
      <c r="K307" s="94"/>
      <c r="L307" s="94"/>
      <c r="M307" s="84"/>
      <c r="N307" s="61"/>
      <c r="O307" s="154">
        <f t="shared" si="22"/>
        <v>100</v>
      </c>
      <c r="P307" s="155">
        <f t="shared" si="23"/>
        <v>0</v>
      </c>
      <c r="Q307" s="3"/>
      <c r="R307" s="3"/>
      <c r="S307" s="3"/>
    </row>
    <row r="308" spans="1:19" ht="15.75" customHeight="1">
      <c r="A308" s="169"/>
      <c r="B308" s="197"/>
      <c r="C308" s="6" t="s">
        <v>33</v>
      </c>
      <c r="D308" s="84"/>
      <c r="E308" s="84"/>
      <c r="F308" s="84"/>
      <c r="G308" s="84"/>
      <c r="H308" s="97"/>
      <c r="I308" s="94"/>
      <c r="J308" s="97"/>
      <c r="K308" s="94"/>
      <c r="L308" s="94"/>
      <c r="M308" s="84"/>
      <c r="N308" s="61"/>
      <c r="O308" s="154">
        <f t="shared" si="22"/>
        <v>0</v>
      </c>
      <c r="P308" s="155">
        <f t="shared" si="23"/>
        <v>0</v>
      </c>
      <c r="Q308" s="3"/>
      <c r="R308" s="3"/>
      <c r="S308" s="3"/>
    </row>
    <row r="309" spans="1:19" ht="18.75" customHeight="1">
      <c r="A309" s="169"/>
      <c r="B309" s="197"/>
      <c r="C309" s="12" t="s">
        <v>49</v>
      </c>
      <c r="D309" s="94"/>
      <c r="E309" s="94"/>
      <c r="F309" s="94"/>
      <c r="G309" s="84"/>
      <c r="H309" s="97"/>
      <c r="I309" s="84"/>
      <c r="J309" s="97"/>
      <c r="K309" s="84"/>
      <c r="L309" s="84"/>
      <c r="M309" s="84"/>
      <c r="N309" s="61"/>
      <c r="O309" s="154">
        <f t="shared" si="22"/>
        <v>0</v>
      </c>
      <c r="P309" s="155">
        <f t="shared" si="23"/>
        <v>0</v>
      </c>
      <c r="Q309" s="3"/>
      <c r="R309" s="3"/>
      <c r="S309" s="3"/>
    </row>
    <row r="310" spans="1:19" ht="15.75" customHeight="1">
      <c r="A310" s="169"/>
      <c r="B310" s="197"/>
      <c r="C310" s="6" t="s">
        <v>31</v>
      </c>
      <c r="D310" s="94"/>
      <c r="E310" s="94"/>
      <c r="F310" s="94"/>
      <c r="G310" s="84"/>
      <c r="H310" s="97"/>
      <c r="I310" s="94"/>
      <c r="J310" s="97"/>
      <c r="K310" s="94"/>
      <c r="L310" s="94"/>
      <c r="M310" s="84"/>
      <c r="N310" s="61"/>
      <c r="O310" s="154">
        <f t="shared" si="22"/>
        <v>0</v>
      </c>
      <c r="P310" s="155">
        <f t="shared" si="23"/>
        <v>0</v>
      </c>
      <c r="Q310" s="3"/>
      <c r="R310" s="3"/>
      <c r="S310" s="3"/>
    </row>
    <row r="311" spans="1:19" ht="15.75" customHeight="1">
      <c r="A311" s="169"/>
      <c r="B311" s="197"/>
      <c r="C311" s="6" t="s">
        <v>32</v>
      </c>
      <c r="D311" s="94">
        <v>90</v>
      </c>
      <c r="E311" s="94">
        <v>90</v>
      </c>
      <c r="F311" s="94">
        <v>32.7</v>
      </c>
      <c r="G311" s="84">
        <v>32.7</v>
      </c>
      <c r="H311" s="97">
        <v>28.65</v>
      </c>
      <c r="I311" s="84"/>
      <c r="J311" s="97">
        <v>28.65</v>
      </c>
      <c r="K311" s="84"/>
      <c r="L311" s="84"/>
      <c r="M311" s="84"/>
      <c r="N311" s="61"/>
      <c r="O311" s="154">
        <f t="shared" si="22"/>
        <v>90</v>
      </c>
      <c r="P311" s="155">
        <f t="shared" si="23"/>
        <v>32.7</v>
      </c>
      <c r="Q311" s="3"/>
      <c r="R311" s="3"/>
      <c r="S311" s="3"/>
    </row>
    <row r="312" spans="1:19" ht="15.75" customHeight="1">
      <c r="A312" s="169"/>
      <c r="B312" s="197"/>
      <c r="C312" s="6" t="s">
        <v>33</v>
      </c>
      <c r="D312" s="94"/>
      <c r="E312" s="94"/>
      <c r="F312" s="94"/>
      <c r="G312" s="84"/>
      <c r="H312" s="97"/>
      <c r="I312" s="94"/>
      <c r="J312" s="97"/>
      <c r="K312" s="94"/>
      <c r="L312" s="94"/>
      <c r="M312" s="84"/>
      <c r="N312" s="61"/>
      <c r="O312" s="154">
        <f t="shared" si="22"/>
        <v>0</v>
      </c>
      <c r="P312" s="155">
        <f t="shared" si="23"/>
        <v>0</v>
      </c>
      <c r="Q312" s="3"/>
      <c r="R312" s="3"/>
      <c r="S312" s="3"/>
    </row>
    <row r="313" spans="1:19" ht="31.5" customHeight="1">
      <c r="A313" s="169"/>
      <c r="B313" s="197"/>
      <c r="C313" s="12" t="s">
        <v>50</v>
      </c>
      <c r="D313" s="94"/>
      <c r="E313" s="94"/>
      <c r="F313" s="94"/>
      <c r="G313" s="84"/>
      <c r="H313" s="97"/>
      <c r="I313" s="84"/>
      <c r="J313" s="97"/>
      <c r="K313" s="84"/>
      <c r="L313" s="84"/>
      <c r="M313" s="84"/>
      <c r="N313" s="61"/>
      <c r="O313" s="154">
        <f t="shared" si="22"/>
        <v>0</v>
      </c>
      <c r="P313" s="155">
        <f t="shared" si="23"/>
        <v>0</v>
      </c>
      <c r="Q313" s="3"/>
      <c r="R313" s="3"/>
      <c r="S313" s="3"/>
    </row>
    <row r="314" spans="1:19" ht="15.75" customHeight="1">
      <c r="A314" s="169"/>
      <c r="B314" s="197"/>
      <c r="C314" s="6" t="s">
        <v>31</v>
      </c>
      <c r="D314" s="94"/>
      <c r="E314" s="94"/>
      <c r="F314" s="94"/>
      <c r="G314" s="84"/>
      <c r="H314" s="97"/>
      <c r="I314" s="94"/>
      <c r="J314" s="97"/>
      <c r="K314" s="94"/>
      <c r="L314" s="94"/>
      <c r="M314" s="84"/>
      <c r="N314" s="61"/>
      <c r="O314" s="154">
        <f aca="true" t="shared" si="30" ref="O314:O365">F314+H314+J314+L314</f>
        <v>0</v>
      </c>
      <c r="P314" s="155">
        <f aca="true" t="shared" si="31" ref="P314:P365">G314+I314+K314+M314</f>
        <v>0</v>
      </c>
      <c r="Q314" s="3"/>
      <c r="R314" s="3"/>
      <c r="S314" s="3"/>
    </row>
    <row r="315" spans="1:19" ht="17.25" customHeight="1">
      <c r="A315" s="169"/>
      <c r="B315" s="197"/>
      <c r="C315" s="6" t="s">
        <v>32</v>
      </c>
      <c r="D315" s="94">
        <v>350</v>
      </c>
      <c r="E315" s="94">
        <v>350</v>
      </c>
      <c r="F315" s="94"/>
      <c r="G315" s="84"/>
      <c r="H315" s="97">
        <v>100</v>
      </c>
      <c r="I315" s="84"/>
      <c r="J315" s="97">
        <v>100</v>
      </c>
      <c r="K315" s="84"/>
      <c r="L315" s="84">
        <v>150</v>
      </c>
      <c r="M315" s="84"/>
      <c r="N315" s="61"/>
      <c r="O315" s="154">
        <f t="shared" si="30"/>
        <v>350</v>
      </c>
      <c r="P315" s="155">
        <f t="shared" si="31"/>
        <v>0</v>
      </c>
      <c r="Q315" s="3"/>
      <c r="R315" s="3"/>
      <c r="S315" s="3"/>
    </row>
    <row r="316" spans="1:19" ht="15.75" customHeight="1">
      <c r="A316" s="169"/>
      <c r="B316" s="197"/>
      <c r="C316" s="6" t="s">
        <v>33</v>
      </c>
      <c r="D316" s="94"/>
      <c r="E316" s="94"/>
      <c r="F316" s="94"/>
      <c r="G316" s="84"/>
      <c r="H316" s="97"/>
      <c r="I316" s="94"/>
      <c r="J316" s="97"/>
      <c r="K316" s="94"/>
      <c r="L316" s="94"/>
      <c r="M316" s="84"/>
      <c r="N316" s="61"/>
      <c r="O316" s="154">
        <f t="shared" si="30"/>
        <v>0</v>
      </c>
      <c r="P316" s="155">
        <f t="shared" si="31"/>
        <v>0</v>
      </c>
      <c r="Q316" s="3"/>
      <c r="R316" s="3"/>
      <c r="S316" s="3"/>
    </row>
    <row r="317" spans="1:19" ht="35.25" customHeight="1">
      <c r="A317" s="169"/>
      <c r="B317" s="197"/>
      <c r="C317" s="12" t="s">
        <v>51</v>
      </c>
      <c r="D317" s="94"/>
      <c r="E317" s="94"/>
      <c r="F317" s="94"/>
      <c r="G317" s="84"/>
      <c r="H317" s="97"/>
      <c r="I317" s="84"/>
      <c r="J317" s="97"/>
      <c r="K317" s="84"/>
      <c r="L317" s="84"/>
      <c r="M317" s="84"/>
      <c r="N317" s="61"/>
      <c r="O317" s="154">
        <f t="shared" si="30"/>
        <v>0</v>
      </c>
      <c r="P317" s="155">
        <f t="shared" si="31"/>
        <v>0</v>
      </c>
      <c r="Q317" s="3"/>
      <c r="R317" s="3"/>
      <c r="S317" s="3"/>
    </row>
    <row r="318" spans="1:19" ht="15.75" customHeight="1">
      <c r="A318" s="169"/>
      <c r="B318" s="197"/>
      <c r="C318" s="6" t="s">
        <v>31</v>
      </c>
      <c r="D318" s="84"/>
      <c r="E318" s="84"/>
      <c r="F318" s="84"/>
      <c r="G318" s="84"/>
      <c r="H318" s="97"/>
      <c r="I318" s="94"/>
      <c r="J318" s="97"/>
      <c r="K318" s="94"/>
      <c r="L318" s="94"/>
      <c r="M318" s="84"/>
      <c r="N318" s="61"/>
      <c r="O318" s="154">
        <f t="shared" si="30"/>
        <v>0</v>
      </c>
      <c r="P318" s="155">
        <f t="shared" si="31"/>
        <v>0</v>
      </c>
      <c r="Q318" s="3"/>
      <c r="R318" s="3"/>
      <c r="S318" s="3"/>
    </row>
    <row r="319" spans="1:19" ht="15.75" customHeight="1">
      <c r="A319" s="169"/>
      <c r="B319" s="197"/>
      <c r="C319" s="6" t="s">
        <v>32</v>
      </c>
      <c r="D319" s="94">
        <v>100</v>
      </c>
      <c r="E319" s="94">
        <v>100</v>
      </c>
      <c r="F319" s="94"/>
      <c r="G319" s="84"/>
      <c r="H319" s="97">
        <v>50</v>
      </c>
      <c r="I319" s="84"/>
      <c r="J319" s="97"/>
      <c r="K319" s="84"/>
      <c r="L319" s="84">
        <v>50</v>
      </c>
      <c r="M319" s="84"/>
      <c r="N319" s="61"/>
      <c r="O319" s="154">
        <f t="shared" si="30"/>
        <v>100</v>
      </c>
      <c r="P319" s="155">
        <f t="shared" si="31"/>
        <v>0</v>
      </c>
      <c r="Q319" s="3"/>
      <c r="R319" s="3"/>
      <c r="S319" s="3"/>
    </row>
    <row r="320" spans="1:19" ht="15.75" customHeight="1">
      <c r="A320" s="169"/>
      <c r="B320" s="197"/>
      <c r="C320" s="6" t="s">
        <v>33</v>
      </c>
      <c r="D320" s="84"/>
      <c r="E320" s="84"/>
      <c r="F320" s="84"/>
      <c r="G320" s="84"/>
      <c r="H320" s="97"/>
      <c r="I320" s="94"/>
      <c r="J320" s="97"/>
      <c r="K320" s="94"/>
      <c r="L320" s="94"/>
      <c r="M320" s="84"/>
      <c r="N320" s="61"/>
      <c r="O320" s="154">
        <f t="shared" si="30"/>
        <v>0</v>
      </c>
      <c r="P320" s="155">
        <f t="shared" si="31"/>
        <v>0</v>
      </c>
      <c r="Q320" s="3"/>
      <c r="R320" s="3"/>
      <c r="S320" s="3"/>
    </row>
    <row r="321" spans="1:19" ht="15.75" customHeight="1">
      <c r="A321" s="169"/>
      <c r="B321" s="197"/>
      <c r="C321" s="12" t="s">
        <v>52</v>
      </c>
      <c r="D321" s="94"/>
      <c r="E321" s="94"/>
      <c r="F321" s="94"/>
      <c r="G321" s="84"/>
      <c r="H321" s="97"/>
      <c r="I321" s="84"/>
      <c r="J321" s="97"/>
      <c r="K321" s="84"/>
      <c r="L321" s="84"/>
      <c r="M321" s="84"/>
      <c r="N321" s="61"/>
      <c r="O321" s="154">
        <f t="shared" si="30"/>
        <v>0</v>
      </c>
      <c r="P321" s="155">
        <f t="shared" si="31"/>
        <v>0</v>
      </c>
      <c r="Q321" s="3"/>
      <c r="R321" s="3"/>
      <c r="S321" s="3"/>
    </row>
    <row r="322" spans="1:19" ht="15.75" customHeight="1">
      <c r="A322" s="169"/>
      <c r="B322" s="197"/>
      <c r="C322" s="6" t="s">
        <v>31</v>
      </c>
      <c r="D322" s="94"/>
      <c r="E322" s="94"/>
      <c r="F322" s="94"/>
      <c r="G322" s="84"/>
      <c r="H322" s="97"/>
      <c r="I322" s="94"/>
      <c r="J322" s="97"/>
      <c r="K322" s="94"/>
      <c r="L322" s="94"/>
      <c r="M322" s="84"/>
      <c r="N322" s="61"/>
      <c r="O322" s="154">
        <f t="shared" si="30"/>
        <v>0</v>
      </c>
      <c r="P322" s="155">
        <f t="shared" si="31"/>
        <v>0</v>
      </c>
      <c r="Q322" s="3"/>
      <c r="R322" s="3"/>
      <c r="S322" s="3"/>
    </row>
    <row r="323" spans="1:19" ht="18" customHeight="1">
      <c r="A323" s="169"/>
      <c r="B323" s="197"/>
      <c r="C323" s="6" t="s">
        <v>32</v>
      </c>
      <c r="D323" s="94">
        <v>150</v>
      </c>
      <c r="E323" s="94">
        <v>150</v>
      </c>
      <c r="F323" s="94">
        <v>99.9</v>
      </c>
      <c r="G323" s="84">
        <v>99.9</v>
      </c>
      <c r="H323" s="97"/>
      <c r="I323" s="84"/>
      <c r="J323" s="97">
        <v>50.1</v>
      </c>
      <c r="K323" s="84"/>
      <c r="L323" s="84"/>
      <c r="M323" s="84"/>
      <c r="N323" s="61"/>
      <c r="O323" s="154">
        <f t="shared" si="30"/>
        <v>150</v>
      </c>
      <c r="P323" s="155">
        <f t="shared" si="31"/>
        <v>99.9</v>
      </c>
      <c r="Q323" s="3"/>
      <c r="R323" s="3"/>
      <c r="S323" s="3"/>
    </row>
    <row r="324" spans="1:19" ht="15.75" customHeight="1">
      <c r="A324" s="169"/>
      <c r="B324" s="197"/>
      <c r="C324" s="6" t="s">
        <v>33</v>
      </c>
      <c r="D324" s="94"/>
      <c r="E324" s="94"/>
      <c r="F324" s="94"/>
      <c r="G324" s="84"/>
      <c r="H324" s="97"/>
      <c r="I324" s="94"/>
      <c r="J324" s="97"/>
      <c r="K324" s="94"/>
      <c r="L324" s="94"/>
      <c r="M324" s="84"/>
      <c r="N324" s="61"/>
      <c r="O324" s="154">
        <f t="shared" si="30"/>
        <v>0</v>
      </c>
      <c r="P324" s="155">
        <f t="shared" si="31"/>
        <v>0</v>
      </c>
      <c r="Q324" s="3"/>
      <c r="R324" s="3"/>
      <c r="S324" s="3"/>
    </row>
    <row r="325" spans="1:19" ht="15.75" customHeight="1">
      <c r="A325" s="169"/>
      <c r="B325" s="197"/>
      <c r="C325" s="146" t="s">
        <v>95</v>
      </c>
      <c r="D325" s="162">
        <f>D327</f>
        <v>2819.4</v>
      </c>
      <c r="E325" s="162">
        <f>E327</f>
        <v>2819.4</v>
      </c>
      <c r="F325" s="162"/>
      <c r="G325" s="161"/>
      <c r="H325" s="145"/>
      <c r="I325" s="162"/>
      <c r="J325" s="145"/>
      <c r="K325" s="162"/>
      <c r="L325" s="162"/>
      <c r="M325" s="161"/>
      <c r="N325" s="61"/>
      <c r="O325" s="154"/>
      <c r="P325" s="155"/>
      <c r="Q325" s="3"/>
      <c r="R325" s="3"/>
      <c r="S325" s="3"/>
    </row>
    <row r="326" spans="1:19" ht="15.75" customHeight="1">
      <c r="A326" s="169"/>
      <c r="B326" s="197"/>
      <c r="C326" s="160" t="s">
        <v>31</v>
      </c>
      <c r="D326" s="162"/>
      <c r="E326" s="162"/>
      <c r="F326" s="162"/>
      <c r="G326" s="161"/>
      <c r="H326" s="145"/>
      <c r="I326" s="162"/>
      <c r="J326" s="145"/>
      <c r="K326" s="162"/>
      <c r="L326" s="162"/>
      <c r="M326" s="161"/>
      <c r="N326" s="61"/>
      <c r="O326" s="154"/>
      <c r="P326" s="155"/>
      <c r="Q326" s="3"/>
      <c r="R326" s="3"/>
      <c r="S326" s="3"/>
    </row>
    <row r="327" spans="1:19" ht="15.75" customHeight="1">
      <c r="A327" s="169"/>
      <c r="B327" s="197"/>
      <c r="C327" s="160" t="s">
        <v>32</v>
      </c>
      <c r="D327" s="162">
        <v>2819.4</v>
      </c>
      <c r="E327" s="162">
        <v>2819.4</v>
      </c>
      <c r="F327" s="162"/>
      <c r="G327" s="161"/>
      <c r="H327" s="145">
        <v>939.8</v>
      </c>
      <c r="I327" s="162"/>
      <c r="J327" s="145">
        <v>939.8</v>
      </c>
      <c r="K327" s="162"/>
      <c r="L327" s="162">
        <v>939.8</v>
      </c>
      <c r="M327" s="161"/>
      <c r="N327" s="61"/>
      <c r="O327" s="152">
        <f>F327+H327+J327+L327</f>
        <v>2819.3999999999996</v>
      </c>
      <c r="P327" s="155">
        <f t="shared" si="31"/>
        <v>0</v>
      </c>
      <c r="Q327" s="3"/>
      <c r="R327" s="3"/>
      <c r="S327" s="3"/>
    </row>
    <row r="328" spans="1:19" ht="15.75" customHeight="1">
      <c r="A328" s="169"/>
      <c r="B328" s="197"/>
      <c r="C328" s="160" t="s">
        <v>33</v>
      </c>
      <c r="D328" s="162"/>
      <c r="E328" s="162"/>
      <c r="F328" s="162"/>
      <c r="G328" s="161"/>
      <c r="H328" s="145"/>
      <c r="I328" s="162"/>
      <c r="J328" s="145"/>
      <c r="K328" s="162"/>
      <c r="L328" s="162"/>
      <c r="M328" s="161"/>
      <c r="N328" s="61"/>
      <c r="O328" s="154"/>
      <c r="P328" s="155"/>
      <c r="Q328" s="3"/>
      <c r="R328" s="3"/>
      <c r="S328" s="3"/>
    </row>
    <row r="329" spans="1:19" ht="34.5" customHeight="1" thickBot="1">
      <c r="A329" s="169"/>
      <c r="B329" s="206" t="s">
        <v>2</v>
      </c>
      <c r="C329" s="56" t="s">
        <v>26</v>
      </c>
      <c r="D329" s="65">
        <f aca="true" t="shared" si="32" ref="D329:M329">D331+D332+D333</f>
        <v>9312.6</v>
      </c>
      <c r="E329" s="65">
        <f t="shared" si="32"/>
        <v>9312.6</v>
      </c>
      <c r="F329" s="65">
        <f t="shared" si="32"/>
        <v>1627.9900000000002</v>
      </c>
      <c r="G329" s="65">
        <f t="shared" si="32"/>
        <v>1627.9900000000002</v>
      </c>
      <c r="H329" s="65">
        <f t="shared" si="32"/>
        <v>2167.6099999999997</v>
      </c>
      <c r="I329" s="65">
        <f t="shared" si="32"/>
        <v>0</v>
      </c>
      <c r="J329" s="65">
        <f t="shared" si="32"/>
        <v>3676.4</v>
      </c>
      <c r="K329" s="65">
        <f t="shared" si="32"/>
        <v>0</v>
      </c>
      <c r="L329" s="65">
        <f t="shared" si="32"/>
        <v>1840.6</v>
      </c>
      <c r="M329" s="65">
        <f t="shared" si="32"/>
        <v>0</v>
      </c>
      <c r="N329" s="50">
        <f>(G329+I329+K329+M329)*100/D329</f>
        <v>17.481584090372188</v>
      </c>
      <c r="O329" s="154">
        <f t="shared" si="30"/>
        <v>9312.6</v>
      </c>
      <c r="P329" s="155">
        <f t="shared" si="31"/>
        <v>1627.9900000000002</v>
      </c>
      <c r="Q329" s="3"/>
      <c r="R329" s="3"/>
      <c r="S329" s="3"/>
    </row>
    <row r="330" spans="1:19" ht="15.75" customHeight="1" thickBot="1">
      <c r="A330" s="169"/>
      <c r="B330" s="197"/>
      <c r="C330" s="56" t="s">
        <v>31</v>
      </c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50"/>
      <c r="O330" s="154">
        <f t="shared" si="30"/>
        <v>0</v>
      </c>
      <c r="P330" s="155">
        <f t="shared" si="31"/>
        <v>0</v>
      </c>
      <c r="Q330" s="3"/>
      <c r="R330" s="3"/>
      <c r="S330" s="3"/>
    </row>
    <row r="331" spans="1:19" ht="19.5" customHeight="1" thickBot="1">
      <c r="A331" s="169"/>
      <c r="B331" s="197"/>
      <c r="C331" s="56" t="s">
        <v>32</v>
      </c>
      <c r="D331" s="65">
        <f aca="true" t="shared" si="33" ref="D331:J331">D264+D277+D293</f>
        <v>9312.6</v>
      </c>
      <c r="E331" s="65">
        <f t="shared" si="33"/>
        <v>9312.6</v>
      </c>
      <c r="F331" s="65">
        <f t="shared" si="33"/>
        <v>1627.9900000000002</v>
      </c>
      <c r="G331" s="65">
        <f t="shared" si="33"/>
        <v>1627.9900000000002</v>
      </c>
      <c r="H331" s="65">
        <f t="shared" si="33"/>
        <v>2167.6099999999997</v>
      </c>
      <c r="I331" s="65">
        <f t="shared" si="33"/>
        <v>0</v>
      </c>
      <c r="J331" s="65">
        <f t="shared" si="33"/>
        <v>3676.4</v>
      </c>
      <c r="K331" s="65">
        <f>K264+K277+K293</f>
        <v>0</v>
      </c>
      <c r="L331" s="65">
        <f>L264+L277+L293</f>
        <v>1840.6</v>
      </c>
      <c r="M331" s="65">
        <f>M264+M277+M293</f>
        <v>0</v>
      </c>
      <c r="N331" s="50"/>
      <c r="O331" s="152">
        <f>F331+H331+J331+L331</f>
        <v>9312.6</v>
      </c>
      <c r="P331" s="155">
        <f t="shared" si="31"/>
        <v>1627.9900000000002</v>
      </c>
      <c r="Q331" s="3"/>
      <c r="R331" s="3"/>
      <c r="S331" s="3"/>
    </row>
    <row r="332" spans="1:19" ht="15" customHeight="1" thickBot="1">
      <c r="A332" s="169"/>
      <c r="B332" s="197"/>
      <c r="C332" s="51" t="s">
        <v>66</v>
      </c>
      <c r="D332" s="65">
        <f aca="true" t="shared" si="34" ref="D332:M332">D265</f>
        <v>0</v>
      </c>
      <c r="E332" s="65">
        <f t="shared" si="34"/>
        <v>0</v>
      </c>
      <c r="F332" s="65">
        <f t="shared" si="34"/>
        <v>0</v>
      </c>
      <c r="G332" s="65">
        <f t="shared" si="34"/>
        <v>0</v>
      </c>
      <c r="H332" s="65">
        <f t="shared" si="34"/>
        <v>0</v>
      </c>
      <c r="I332" s="65">
        <f t="shared" si="34"/>
        <v>0</v>
      </c>
      <c r="J332" s="65">
        <f t="shared" si="34"/>
        <v>0</v>
      </c>
      <c r="K332" s="65">
        <f t="shared" si="34"/>
        <v>0</v>
      </c>
      <c r="L332" s="65">
        <f t="shared" si="34"/>
        <v>0</v>
      </c>
      <c r="M332" s="65">
        <f t="shared" si="34"/>
        <v>0</v>
      </c>
      <c r="N332" s="63"/>
      <c r="O332" s="154">
        <f t="shared" si="30"/>
        <v>0</v>
      </c>
      <c r="P332" s="155">
        <f t="shared" si="31"/>
        <v>0</v>
      </c>
      <c r="Q332" s="3"/>
      <c r="R332" s="3"/>
      <c r="S332" s="3"/>
    </row>
    <row r="333" spans="1:19" ht="18.75" customHeight="1" thickBot="1">
      <c r="A333" s="169"/>
      <c r="B333" s="197"/>
      <c r="C333" s="101" t="s">
        <v>33</v>
      </c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53"/>
      <c r="O333" s="154">
        <f t="shared" si="30"/>
        <v>0</v>
      </c>
      <c r="P333" s="155">
        <f t="shared" si="31"/>
        <v>0</v>
      </c>
      <c r="Q333" s="3"/>
      <c r="R333" s="3"/>
      <c r="S333" s="3"/>
    </row>
    <row r="334" spans="1:19" ht="67.5" customHeight="1">
      <c r="A334" s="169"/>
      <c r="B334" s="198" t="s">
        <v>107</v>
      </c>
      <c r="C334" s="22" t="s">
        <v>117</v>
      </c>
      <c r="D334" s="91">
        <f aca="true" t="shared" si="35" ref="D334:J334">D336+D337</f>
        <v>5736.6</v>
      </c>
      <c r="E334" s="91">
        <f t="shared" si="35"/>
        <v>5736.6</v>
      </c>
      <c r="F334" s="91">
        <f t="shared" si="35"/>
        <v>1318.3000000000002</v>
      </c>
      <c r="G334" s="91">
        <f t="shared" si="35"/>
        <v>1318.3000000000002</v>
      </c>
      <c r="H334" s="92">
        <f t="shared" si="35"/>
        <v>1710.8</v>
      </c>
      <c r="I334" s="92">
        <f t="shared" si="35"/>
        <v>0</v>
      </c>
      <c r="J334" s="92">
        <f t="shared" si="35"/>
        <v>1210</v>
      </c>
      <c r="K334" s="92">
        <f>K336+K337</f>
        <v>0</v>
      </c>
      <c r="L334" s="92">
        <f>L336+L337</f>
        <v>1497.5</v>
      </c>
      <c r="M334" s="92">
        <f>M336+M337</f>
        <v>0</v>
      </c>
      <c r="N334" s="62"/>
      <c r="O334" s="154">
        <f t="shared" si="30"/>
        <v>5736.6</v>
      </c>
      <c r="P334" s="155">
        <f t="shared" si="31"/>
        <v>1318.3000000000002</v>
      </c>
      <c r="Q334" s="3"/>
      <c r="R334" s="3"/>
      <c r="S334" s="3"/>
    </row>
    <row r="335" spans="1:19" ht="15" customHeight="1">
      <c r="A335" s="169"/>
      <c r="B335" s="197"/>
      <c r="C335" s="6" t="s">
        <v>31</v>
      </c>
      <c r="D335" s="84"/>
      <c r="E335" s="84"/>
      <c r="F335" s="84"/>
      <c r="G335" s="84"/>
      <c r="H335" s="97"/>
      <c r="I335" s="84"/>
      <c r="J335" s="97"/>
      <c r="K335" s="84"/>
      <c r="L335" s="84"/>
      <c r="M335" s="94"/>
      <c r="N335" s="61"/>
      <c r="O335" s="154">
        <f t="shared" si="30"/>
        <v>0</v>
      </c>
      <c r="P335" s="155">
        <f t="shared" si="31"/>
        <v>0</v>
      </c>
      <c r="Q335" s="3"/>
      <c r="R335" s="3"/>
      <c r="S335" s="3"/>
    </row>
    <row r="336" spans="1:19" ht="15" customHeight="1">
      <c r="A336" s="169"/>
      <c r="B336" s="197"/>
      <c r="C336" s="6" t="s">
        <v>32</v>
      </c>
      <c r="D336" s="84">
        <f aca="true" t="shared" si="36" ref="D336:M336">D340+D344+D348</f>
        <v>5236.6</v>
      </c>
      <c r="E336" s="84">
        <f t="shared" si="36"/>
        <v>5236.6</v>
      </c>
      <c r="F336" s="84">
        <f t="shared" si="36"/>
        <v>1318.3000000000002</v>
      </c>
      <c r="G336" s="84">
        <f t="shared" si="36"/>
        <v>1318.3000000000002</v>
      </c>
      <c r="H336" s="97">
        <f t="shared" si="36"/>
        <v>1210.8</v>
      </c>
      <c r="I336" s="94">
        <f t="shared" si="36"/>
        <v>0</v>
      </c>
      <c r="J336" s="97">
        <f t="shared" si="36"/>
        <v>1210</v>
      </c>
      <c r="K336" s="94">
        <f t="shared" si="36"/>
        <v>0</v>
      </c>
      <c r="L336" s="94">
        <f t="shared" si="36"/>
        <v>1497.5</v>
      </c>
      <c r="M336" s="94">
        <f t="shared" si="36"/>
        <v>0</v>
      </c>
      <c r="N336" s="61"/>
      <c r="O336" s="154">
        <f t="shared" si="30"/>
        <v>5236.6</v>
      </c>
      <c r="P336" s="155">
        <f t="shared" si="31"/>
        <v>1318.3000000000002</v>
      </c>
      <c r="Q336" s="3"/>
      <c r="R336" s="3"/>
      <c r="S336" s="3"/>
    </row>
    <row r="337" spans="1:19" ht="15" customHeight="1">
      <c r="A337" s="169"/>
      <c r="B337" s="197"/>
      <c r="C337" s="6" t="s">
        <v>33</v>
      </c>
      <c r="D337" s="84">
        <f>D353</f>
        <v>500</v>
      </c>
      <c r="E337" s="84">
        <f>E353</f>
        <v>500</v>
      </c>
      <c r="F337" s="84">
        <f>F353</f>
        <v>0</v>
      </c>
      <c r="G337" s="84">
        <f>G353</f>
        <v>0</v>
      </c>
      <c r="H337" s="97">
        <f>H353</f>
        <v>500</v>
      </c>
      <c r="I337" s="94"/>
      <c r="J337" s="97"/>
      <c r="K337" s="94"/>
      <c r="L337" s="94"/>
      <c r="M337" s="94"/>
      <c r="N337" s="61"/>
      <c r="O337" s="154">
        <f t="shared" si="30"/>
        <v>500</v>
      </c>
      <c r="P337" s="155">
        <f t="shared" si="31"/>
        <v>0</v>
      </c>
      <c r="Q337" s="3"/>
      <c r="R337" s="3"/>
      <c r="S337" s="3"/>
    </row>
    <row r="338" spans="1:19" ht="54" customHeight="1">
      <c r="A338" s="169"/>
      <c r="B338" s="197"/>
      <c r="C338" s="17" t="s">
        <v>74</v>
      </c>
      <c r="D338" s="102"/>
      <c r="E338" s="84"/>
      <c r="F338" s="84"/>
      <c r="G338" s="84"/>
      <c r="H338" s="97"/>
      <c r="I338" s="84"/>
      <c r="J338" s="97"/>
      <c r="K338" s="94"/>
      <c r="L338" s="94"/>
      <c r="M338" s="94"/>
      <c r="N338" s="61"/>
      <c r="O338" s="154">
        <f t="shared" si="30"/>
        <v>0</v>
      </c>
      <c r="P338" s="155">
        <f t="shared" si="31"/>
        <v>0</v>
      </c>
      <c r="Q338" s="3"/>
      <c r="R338" s="3"/>
      <c r="S338" s="3"/>
    </row>
    <row r="339" spans="1:19" ht="16.5" customHeight="1">
      <c r="A339" s="169"/>
      <c r="B339" s="197"/>
      <c r="C339" s="6" t="s">
        <v>31</v>
      </c>
      <c r="D339" s="84"/>
      <c r="E339" s="84"/>
      <c r="F339" s="84"/>
      <c r="G339" s="84"/>
      <c r="H339" s="97"/>
      <c r="I339" s="94"/>
      <c r="J339" s="97"/>
      <c r="K339" s="84"/>
      <c r="L339" s="84"/>
      <c r="M339" s="94"/>
      <c r="N339" s="61"/>
      <c r="O339" s="154">
        <f t="shared" si="30"/>
        <v>0</v>
      </c>
      <c r="P339" s="155">
        <f t="shared" si="31"/>
        <v>0</v>
      </c>
      <c r="Q339" s="3"/>
      <c r="R339" s="3"/>
      <c r="S339" s="3"/>
    </row>
    <row r="340" spans="1:19" ht="18" customHeight="1">
      <c r="A340" s="169"/>
      <c r="B340" s="197"/>
      <c r="C340" s="6" t="s">
        <v>32</v>
      </c>
      <c r="D340" s="84">
        <v>4651.3</v>
      </c>
      <c r="E340" s="84">
        <v>4651.3</v>
      </c>
      <c r="F340" s="84">
        <v>1058.9</v>
      </c>
      <c r="G340" s="84">
        <v>1058.9</v>
      </c>
      <c r="H340" s="97">
        <v>1100</v>
      </c>
      <c r="I340" s="94"/>
      <c r="J340" s="97">
        <v>1100</v>
      </c>
      <c r="K340" s="94"/>
      <c r="L340" s="94">
        <v>1392.4</v>
      </c>
      <c r="M340" s="94"/>
      <c r="N340" s="61"/>
      <c r="O340" s="154">
        <f t="shared" si="30"/>
        <v>4651.3</v>
      </c>
      <c r="P340" s="155">
        <f t="shared" si="31"/>
        <v>1058.9</v>
      </c>
      <c r="Q340" s="3"/>
      <c r="R340" s="3"/>
      <c r="S340" s="3"/>
    </row>
    <row r="341" spans="1:19" ht="21.75" customHeight="1">
      <c r="A341" s="169"/>
      <c r="B341" s="197"/>
      <c r="C341" s="6" t="s">
        <v>33</v>
      </c>
      <c r="D341" s="84"/>
      <c r="E341" s="84"/>
      <c r="F341" s="84"/>
      <c r="G341" s="84"/>
      <c r="H341" s="97"/>
      <c r="I341" s="84"/>
      <c r="J341" s="97"/>
      <c r="K341" s="94"/>
      <c r="L341" s="94"/>
      <c r="M341" s="94"/>
      <c r="N341" s="61"/>
      <c r="O341" s="154">
        <f t="shared" si="30"/>
        <v>0</v>
      </c>
      <c r="P341" s="155">
        <f t="shared" si="31"/>
        <v>0</v>
      </c>
      <c r="Q341" s="3"/>
      <c r="R341" s="3"/>
      <c r="S341" s="3"/>
    </row>
    <row r="342" spans="1:19" ht="33.75" customHeight="1">
      <c r="A342" s="169"/>
      <c r="B342" s="197"/>
      <c r="C342" s="17" t="s">
        <v>53</v>
      </c>
      <c r="D342" s="102"/>
      <c r="E342" s="84"/>
      <c r="F342" s="84"/>
      <c r="G342" s="84"/>
      <c r="H342" s="97"/>
      <c r="I342" s="94"/>
      <c r="J342" s="97"/>
      <c r="K342" s="94"/>
      <c r="L342" s="94"/>
      <c r="M342" s="94"/>
      <c r="N342" s="96"/>
      <c r="O342" s="154">
        <f t="shared" si="30"/>
        <v>0</v>
      </c>
      <c r="P342" s="155">
        <f t="shared" si="31"/>
        <v>0</v>
      </c>
      <c r="Q342" s="3"/>
      <c r="R342" s="3"/>
      <c r="S342" s="3"/>
    </row>
    <row r="343" spans="1:19" ht="18.75" customHeight="1">
      <c r="A343" s="169"/>
      <c r="B343" s="197"/>
      <c r="C343" s="6" t="s">
        <v>31</v>
      </c>
      <c r="D343" s="84"/>
      <c r="E343" s="84"/>
      <c r="F343" s="84"/>
      <c r="G343" s="84"/>
      <c r="H343" s="97"/>
      <c r="I343" s="94"/>
      <c r="J343" s="97"/>
      <c r="K343" s="84"/>
      <c r="L343" s="84"/>
      <c r="M343" s="94"/>
      <c r="N343" s="96"/>
      <c r="O343" s="154">
        <f t="shared" si="30"/>
        <v>0</v>
      </c>
      <c r="P343" s="155">
        <f t="shared" si="31"/>
        <v>0</v>
      </c>
      <c r="Q343" s="3"/>
      <c r="R343" s="3"/>
      <c r="S343" s="3"/>
    </row>
    <row r="344" spans="1:19" ht="18" customHeight="1">
      <c r="A344" s="169"/>
      <c r="B344" s="197"/>
      <c r="C344" s="6" t="s">
        <v>32</v>
      </c>
      <c r="D344" s="102">
        <v>568.3</v>
      </c>
      <c r="E344" s="84">
        <v>568.3</v>
      </c>
      <c r="F344" s="84">
        <v>258.2</v>
      </c>
      <c r="G344" s="84">
        <v>258.2</v>
      </c>
      <c r="H344" s="97">
        <v>105</v>
      </c>
      <c r="I344" s="84"/>
      <c r="J344" s="97">
        <v>105</v>
      </c>
      <c r="K344" s="94"/>
      <c r="L344" s="94">
        <v>100.1</v>
      </c>
      <c r="M344" s="94"/>
      <c r="N344" s="96"/>
      <c r="O344" s="154">
        <f t="shared" si="30"/>
        <v>568.3</v>
      </c>
      <c r="P344" s="155">
        <f t="shared" si="31"/>
        <v>258.2</v>
      </c>
      <c r="Q344" s="3"/>
      <c r="R344" s="3"/>
      <c r="S344" s="3"/>
    </row>
    <row r="345" spans="1:19" ht="19.5" customHeight="1">
      <c r="A345" s="169"/>
      <c r="B345" s="197"/>
      <c r="C345" s="6" t="s">
        <v>33</v>
      </c>
      <c r="D345" s="84"/>
      <c r="E345" s="84"/>
      <c r="F345" s="84"/>
      <c r="G345" s="84"/>
      <c r="H345" s="97"/>
      <c r="I345" s="94"/>
      <c r="J345" s="97"/>
      <c r="K345" s="94"/>
      <c r="L345" s="94"/>
      <c r="M345" s="94"/>
      <c r="N345" s="61"/>
      <c r="O345" s="154">
        <f t="shared" si="30"/>
        <v>0</v>
      </c>
      <c r="P345" s="155">
        <f t="shared" si="31"/>
        <v>0</v>
      </c>
      <c r="Q345" s="3"/>
      <c r="R345" s="3"/>
      <c r="S345" s="3"/>
    </row>
    <row r="346" spans="1:19" ht="15.75" customHeight="1">
      <c r="A346" s="169"/>
      <c r="B346" s="197"/>
      <c r="C346" s="17" t="s">
        <v>54</v>
      </c>
      <c r="D346" s="84"/>
      <c r="E346" s="84"/>
      <c r="F346" s="84"/>
      <c r="G346" s="84"/>
      <c r="H346" s="97"/>
      <c r="I346" s="94"/>
      <c r="J346" s="97"/>
      <c r="K346" s="94"/>
      <c r="L346" s="94"/>
      <c r="M346" s="94"/>
      <c r="N346" s="96"/>
      <c r="O346" s="154">
        <f t="shared" si="30"/>
        <v>0</v>
      </c>
      <c r="P346" s="155">
        <f t="shared" si="31"/>
        <v>0</v>
      </c>
      <c r="Q346" s="3"/>
      <c r="R346" s="3"/>
      <c r="S346" s="3"/>
    </row>
    <row r="347" spans="1:19" ht="15.75" customHeight="1">
      <c r="A347" s="169"/>
      <c r="B347" s="197"/>
      <c r="C347" s="6" t="s">
        <v>31</v>
      </c>
      <c r="D347" s="84"/>
      <c r="E347" s="84"/>
      <c r="F347" s="84"/>
      <c r="G347" s="84"/>
      <c r="H347" s="97"/>
      <c r="I347" s="84"/>
      <c r="J347" s="97"/>
      <c r="K347" s="84"/>
      <c r="L347" s="84"/>
      <c r="M347" s="55"/>
      <c r="N347" s="96"/>
      <c r="O347" s="154">
        <f t="shared" si="30"/>
        <v>0</v>
      </c>
      <c r="P347" s="155">
        <f t="shared" si="31"/>
        <v>0</v>
      </c>
      <c r="Q347" s="3"/>
      <c r="R347" s="3"/>
      <c r="S347" s="3"/>
    </row>
    <row r="348" spans="1:19" ht="15.75" customHeight="1">
      <c r="A348" s="169"/>
      <c r="B348" s="197"/>
      <c r="C348" s="6" t="s">
        <v>32</v>
      </c>
      <c r="D348" s="84">
        <v>17</v>
      </c>
      <c r="E348" s="84">
        <v>17</v>
      </c>
      <c r="F348" s="84">
        <v>1.2</v>
      </c>
      <c r="G348" s="84">
        <v>1.2</v>
      </c>
      <c r="H348" s="97">
        <v>5.8</v>
      </c>
      <c r="I348" s="94"/>
      <c r="J348" s="97">
        <v>5</v>
      </c>
      <c r="K348" s="97"/>
      <c r="L348" s="97">
        <v>5</v>
      </c>
      <c r="M348" s="97"/>
      <c r="N348" s="96"/>
      <c r="O348" s="154">
        <f t="shared" si="30"/>
        <v>17</v>
      </c>
      <c r="P348" s="155">
        <f t="shared" si="31"/>
        <v>1.2</v>
      </c>
      <c r="Q348" s="3"/>
      <c r="R348" s="3"/>
      <c r="S348" s="3"/>
    </row>
    <row r="349" spans="1:19" ht="19.5" customHeight="1">
      <c r="A349" s="169"/>
      <c r="B349" s="197"/>
      <c r="C349" s="6" t="s">
        <v>33</v>
      </c>
      <c r="D349" s="84"/>
      <c r="E349" s="84"/>
      <c r="F349" s="84"/>
      <c r="G349" s="84"/>
      <c r="H349" s="97"/>
      <c r="I349" s="94"/>
      <c r="J349" s="97"/>
      <c r="K349" s="97"/>
      <c r="L349" s="97"/>
      <c r="M349" s="55"/>
      <c r="N349" s="61"/>
      <c r="O349" s="154">
        <f t="shared" si="30"/>
        <v>0</v>
      </c>
      <c r="P349" s="155">
        <f t="shared" si="31"/>
        <v>0</v>
      </c>
      <c r="Q349" s="3"/>
      <c r="R349" s="3"/>
      <c r="S349" s="3"/>
    </row>
    <row r="350" spans="1:19" ht="32.25" customHeight="1">
      <c r="A350" s="169"/>
      <c r="B350" s="197"/>
      <c r="C350" s="12" t="s">
        <v>96</v>
      </c>
      <c r="D350" s="84">
        <f>D353</f>
        <v>500</v>
      </c>
      <c r="E350" s="84">
        <f>E353</f>
        <v>500</v>
      </c>
      <c r="F350" s="84"/>
      <c r="G350" s="84"/>
      <c r="H350" s="97">
        <v>500</v>
      </c>
      <c r="I350" s="94"/>
      <c r="J350" s="97"/>
      <c r="K350" s="97"/>
      <c r="L350" s="97"/>
      <c r="M350" s="55"/>
      <c r="N350" s="61"/>
      <c r="O350" s="154"/>
      <c r="P350" s="155"/>
      <c r="Q350" s="3"/>
      <c r="R350" s="3"/>
      <c r="S350" s="3"/>
    </row>
    <row r="351" spans="1:19" ht="19.5" customHeight="1">
      <c r="A351" s="169"/>
      <c r="B351" s="197"/>
      <c r="C351" s="6" t="s">
        <v>31</v>
      </c>
      <c r="D351" s="84"/>
      <c r="E351" s="84"/>
      <c r="F351" s="84"/>
      <c r="G351" s="84"/>
      <c r="H351" s="97"/>
      <c r="I351" s="94"/>
      <c r="J351" s="97"/>
      <c r="K351" s="97"/>
      <c r="L351" s="97"/>
      <c r="M351" s="55"/>
      <c r="N351" s="61"/>
      <c r="O351" s="154"/>
      <c r="P351" s="155"/>
      <c r="Q351" s="3"/>
      <c r="R351" s="3"/>
      <c r="S351" s="3"/>
    </row>
    <row r="352" spans="1:19" ht="19.5" customHeight="1">
      <c r="A352" s="169"/>
      <c r="B352" s="197"/>
      <c r="C352" s="6" t="s">
        <v>32</v>
      </c>
      <c r="D352" s="84"/>
      <c r="E352" s="84"/>
      <c r="F352" s="84"/>
      <c r="G352" s="84"/>
      <c r="H352" s="97"/>
      <c r="I352" s="94"/>
      <c r="J352" s="97"/>
      <c r="K352" s="97"/>
      <c r="L352" s="97"/>
      <c r="M352" s="55"/>
      <c r="N352" s="61"/>
      <c r="O352" s="154"/>
      <c r="P352" s="155"/>
      <c r="Q352" s="3"/>
      <c r="R352" s="3"/>
      <c r="S352" s="3"/>
    </row>
    <row r="353" spans="1:19" ht="19.5" customHeight="1">
      <c r="A353" s="169"/>
      <c r="B353" s="197"/>
      <c r="C353" s="6" t="s">
        <v>33</v>
      </c>
      <c r="D353" s="84">
        <v>500</v>
      </c>
      <c r="E353" s="84">
        <v>500</v>
      </c>
      <c r="F353" s="84"/>
      <c r="G353" s="84"/>
      <c r="H353" s="97">
        <v>500</v>
      </c>
      <c r="I353" s="94"/>
      <c r="J353" s="97"/>
      <c r="K353" s="97"/>
      <c r="L353" s="97"/>
      <c r="M353" s="55"/>
      <c r="N353" s="61"/>
      <c r="O353" s="154"/>
      <c r="P353" s="155"/>
      <c r="Q353" s="3"/>
      <c r="R353" s="3"/>
      <c r="S353" s="3"/>
    </row>
    <row r="354" spans="1:19" ht="48.75" customHeight="1">
      <c r="A354" s="169"/>
      <c r="B354" s="197"/>
      <c r="C354" s="22" t="s">
        <v>118</v>
      </c>
      <c r="D354" s="92">
        <f>D356+D357</f>
        <v>1689.6000000000001</v>
      </c>
      <c r="E354" s="92">
        <f>E356+E357</f>
        <v>1689.6000000000001</v>
      </c>
      <c r="F354" s="92">
        <f>F356</f>
        <v>583.4000000000001</v>
      </c>
      <c r="G354" s="91">
        <f>G356</f>
        <v>583.4000000000001</v>
      </c>
      <c r="H354" s="92">
        <f>H356</f>
        <v>379.1</v>
      </c>
      <c r="I354" s="91">
        <f>I356</f>
        <v>0</v>
      </c>
      <c r="J354" s="92">
        <f>J356</f>
        <v>300</v>
      </c>
      <c r="K354" s="92">
        <f>K356</f>
        <v>0</v>
      </c>
      <c r="L354" s="92">
        <f>L356+L357</f>
        <v>427.1</v>
      </c>
      <c r="M354" s="92">
        <f>M356+M357</f>
        <v>0</v>
      </c>
      <c r="N354" s="62"/>
      <c r="O354" s="154">
        <f t="shared" si="30"/>
        <v>1689.6</v>
      </c>
      <c r="P354" s="155">
        <f t="shared" si="31"/>
        <v>583.4000000000001</v>
      </c>
      <c r="Q354" s="3"/>
      <c r="R354" s="3"/>
      <c r="S354" s="3"/>
    </row>
    <row r="355" spans="1:19" ht="20.25" customHeight="1">
      <c r="A355" s="169"/>
      <c r="B355" s="197"/>
      <c r="C355" s="6" t="s">
        <v>31</v>
      </c>
      <c r="D355" s="84"/>
      <c r="E355" s="84"/>
      <c r="F355" s="84"/>
      <c r="G355" s="84"/>
      <c r="H355" s="97"/>
      <c r="I355" s="94"/>
      <c r="J355" s="97"/>
      <c r="K355" s="97"/>
      <c r="L355" s="97"/>
      <c r="M355" s="97"/>
      <c r="N355" s="61"/>
      <c r="O355" s="154">
        <f t="shared" si="30"/>
        <v>0</v>
      </c>
      <c r="P355" s="155">
        <f t="shared" si="31"/>
        <v>0</v>
      </c>
      <c r="Q355" s="3"/>
      <c r="R355" s="3"/>
      <c r="S355" s="3"/>
    </row>
    <row r="356" spans="1:19" ht="20.25" customHeight="1">
      <c r="A356" s="169"/>
      <c r="B356" s="197"/>
      <c r="C356" s="6" t="s">
        <v>32</v>
      </c>
      <c r="D356" s="94">
        <f aca="true" t="shared" si="37" ref="D356:I356">D360+D364</f>
        <v>1689.6000000000001</v>
      </c>
      <c r="E356" s="94">
        <f t="shared" si="37"/>
        <v>1689.6000000000001</v>
      </c>
      <c r="F356" s="94">
        <f t="shared" si="37"/>
        <v>583.4000000000001</v>
      </c>
      <c r="G356" s="84">
        <f t="shared" si="37"/>
        <v>583.4000000000001</v>
      </c>
      <c r="H356" s="97">
        <f t="shared" si="37"/>
        <v>379.1</v>
      </c>
      <c r="I356" s="94">
        <f t="shared" si="37"/>
        <v>0</v>
      </c>
      <c r="J356" s="97">
        <f>J360+J364</f>
        <v>300</v>
      </c>
      <c r="K356" s="97">
        <f>K360+K364</f>
        <v>0</v>
      </c>
      <c r="L356" s="97">
        <f>L360+L364</f>
        <v>427.1</v>
      </c>
      <c r="M356" s="97">
        <f>M360+M364</f>
        <v>0</v>
      </c>
      <c r="N356" s="61"/>
      <c r="O356" s="154">
        <f t="shared" si="30"/>
        <v>1689.6</v>
      </c>
      <c r="P356" s="155">
        <f t="shared" si="31"/>
        <v>583.4000000000001</v>
      </c>
      <c r="Q356" s="3"/>
      <c r="R356" s="3"/>
      <c r="S356" s="3"/>
    </row>
    <row r="357" spans="1:19" ht="20.25" customHeight="1">
      <c r="A357" s="169"/>
      <c r="B357" s="197"/>
      <c r="C357" s="6" t="s">
        <v>33</v>
      </c>
      <c r="D357" s="84"/>
      <c r="E357" s="84"/>
      <c r="F357" s="84"/>
      <c r="G357" s="84"/>
      <c r="H357" s="97"/>
      <c r="I357" s="84"/>
      <c r="J357" s="97"/>
      <c r="K357" s="97"/>
      <c r="L357" s="97"/>
      <c r="M357" s="97"/>
      <c r="N357" s="61"/>
      <c r="O357" s="154">
        <f t="shared" si="30"/>
        <v>0</v>
      </c>
      <c r="P357" s="155">
        <f t="shared" si="31"/>
        <v>0</v>
      </c>
      <c r="Q357" s="3"/>
      <c r="R357" s="3"/>
      <c r="S357" s="3"/>
    </row>
    <row r="358" spans="1:19" ht="56.25" customHeight="1">
      <c r="A358" s="169"/>
      <c r="B358" s="197"/>
      <c r="C358" s="14" t="s">
        <v>75</v>
      </c>
      <c r="D358" s="102"/>
      <c r="E358" s="94"/>
      <c r="F358" s="94"/>
      <c r="G358" s="84"/>
      <c r="H358" s="97"/>
      <c r="I358" s="94"/>
      <c r="J358" s="97"/>
      <c r="K358" s="97"/>
      <c r="L358" s="97"/>
      <c r="M358" s="97"/>
      <c r="N358" s="61"/>
      <c r="O358" s="154">
        <f t="shared" si="30"/>
        <v>0</v>
      </c>
      <c r="P358" s="155">
        <f t="shared" si="31"/>
        <v>0</v>
      </c>
      <c r="Q358" s="3"/>
      <c r="R358" s="3"/>
      <c r="S358" s="3"/>
    </row>
    <row r="359" spans="1:19" ht="16.5" customHeight="1">
      <c r="A359" s="169"/>
      <c r="B359" s="197"/>
      <c r="C359" s="6" t="s">
        <v>31</v>
      </c>
      <c r="D359" s="84"/>
      <c r="E359" s="84"/>
      <c r="F359" s="84"/>
      <c r="G359" s="84"/>
      <c r="H359" s="97"/>
      <c r="I359" s="94"/>
      <c r="J359" s="97"/>
      <c r="K359" s="94"/>
      <c r="L359" s="94"/>
      <c r="M359" s="97"/>
      <c r="N359" s="61"/>
      <c r="O359" s="154">
        <f t="shared" si="30"/>
        <v>0</v>
      </c>
      <c r="P359" s="155">
        <f t="shared" si="31"/>
        <v>0</v>
      </c>
      <c r="Q359" s="3"/>
      <c r="R359" s="3"/>
      <c r="S359" s="3"/>
    </row>
    <row r="360" spans="1:19" ht="16.5" customHeight="1">
      <c r="A360" s="169"/>
      <c r="B360" s="197"/>
      <c r="C360" s="6" t="s">
        <v>32</v>
      </c>
      <c r="D360" s="94">
        <v>1254.4</v>
      </c>
      <c r="E360" s="94">
        <v>1254.4</v>
      </c>
      <c r="F360" s="94">
        <v>227.3</v>
      </c>
      <c r="G360" s="84">
        <v>227.3</v>
      </c>
      <c r="H360" s="97">
        <v>300</v>
      </c>
      <c r="I360" s="84"/>
      <c r="J360" s="97">
        <v>300</v>
      </c>
      <c r="K360" s="94"/>
      <c r="L360" s="94">
        <v>427.1</v>
      </c>
      <c r="M360" s="97"/>
      <c r="N360" s="61"/>
      <c r="O360" s="154">
        <f t="shared" si="30"/>
        <v>1254.4</v>
      </c>
      <c r="P360" s="155">
        <f t="shared" si="31"/>
        <v>227.3</v>
      </c>
      <c r="Q360" s="3"/>
      <c r="R360" s="3"/>
      <c r="S360" s="3"/>
    </row>
    <row r="361" spans="1:19" ht="18" customHeight="1">
      <c r="A361" s="169"/>
      <c r="B361" s="197"/>
      <c r="C361" s="6" t="s">
        <v>33</v>
      </c>
      <c r="D361" s="84"/>
      <c r="E361" s="84"/>
      <c r="F361" s="84"/>
      <c r="G361" s="84"/>
      <c r="H361" s="97"/>
      <c r="I361" s="94"/>
      <c r="J361" s="97"/>
      <c r="K361" s="94"/>
      <c r="L361" s="94"/>
      <c r="M361" s="97"/>
      <c r="N361" s="61"/>
      <c r="O361" s="154">
        <f t="shared" si="30"/>
        <v>0</v>
      </c>
      <c r="P361" s="155">
        <f t="shared" si="31"/>
        <v>0</v>
      </c>
      <c r="Q361" s="3"/>
      <c r="R361" s="3"/>
      <c r="S361" s="3"/>
    </row>
    <row r="362" spans="1:19" ht="18" customHeight="1">
      <c r="A362" s="169"/>
      <c r="B362" s="197"/>
      <c r="C362" s="14" t="s">
        <v>53</v>
      </c>
      <c r="D362" s="94"/>
      <c r="E362" s="94"/>
      <c r="F362" s="94"/>
      <c r="G362" s="84"/>
      <c r="H362" s="97"/>
      <c r="I362" s="94"/>
      <c r="J362" s="97"/>
      <c r="K362" s="94"/>
      <c r="L362" s="94"/>
      <c r="M362" s="97"/>
      <c r="N362" s="61"/>
      <c r="O362" s="154">
        <f t="shared" si="30"/>
        <v>0</v>
      </c>
      <c r="P362" s="155">
        <f t="shared" si="31"/>
        <v>0</v>
      </c>
      <c r="Q362" s="3"/>
      <c r="R362" s="3"/>
      <c r="S362" s="3"/>
    </row>
    <row r="363" spans="1:19" ht="18" customHeight="1">
      <c r="A363" s="169"/>
      <c r="B363" s="197"/>
      <c r="C363" s="6" t="s">
        <v>31</v>
      </c>
      <c r="D363" s="84"/>
      <c r="E363" s="84"/>
      <c r="F363" s="84"/>
      <c r="G363" s="84"/>
      <c r="H363" s="97"/>
      <c r="I363" s="84"/>
      <c r="J363" s="97"/>
      <c r="K363" s="84"/>
      <c r="L363" s="84"/>
      <c r="M363" s="55"/>
      <c r="N363" s="61"/>
      <c r="O363" s="154">
        <f t="shared" si="30"/>
        <v>0</v>
      </c>
      <c r="P363" s="155">
        <f t="shared" si="31"/>
        <v>0</v>
      </c>
      <c r="Q363" s="3"/>
      <c r="R363" s="3"/>
      <c r="S363" s="3"/>
    </row>
    <row r="364" spans="1:19" ht="18" customHeight="1">
      <c r="A364" s="169"/>
      <c r="B364" s="197"/>
      <c r="C364" s="6" t="s">
        <v>32</v>
      </c>
      <c r="D364" s="94">
        <v>435.2</v>
      </c>
      <c r="E364" s="94">
        <v>435.2</v>
      </c>
      <c r="F364" s="94">
        <v>356.1</v>
      </c>
      <c r="G364" s="84">
        <v>356.1</v>
      </c>
      <c r="H364" s="97">
        <v>79.1</v>
      </c>
      <c r="I364" s="94"/>
      <c r="J364" s="97"/>
      <c r="K364" s="94"/>
      <c r="L364" s="94"/>
      <c r="M364" s="97"/>
      <c r="N364" s="61"/>
      <c r="O364" s="154">
        <f t="shared" si="30"/>
        <v>435.20000000000005</v>
      </c>
      <c r="P364" s="155">
        <f t="shared" si="31"/>
        <v>356.1</v>
      </c>
      <c r="Q364" s="3"/>
      <c r="R364" s="3"/>
      <c r="S364" s="3"/>
    </row>
    <row r="365" spans="1:19" ht="18" customHeight="1">
      <c r="A365" s="169"/>
      <c r="B365" s="197"/>
      <c r="C365" s="6" t="s">
        <v>33</v>
      </c>
      <c r="D365" s="94"/>
      <c r="E365" s="94"/>
      <c r="F365" s="94"/>
      <c r="G365" s="84"/>
      <c r="H365" s="97"/>
      <c r="I365" s="94"/>
      <c r="J365" s="97"/>
      <c r="K365" s="94"/>
      <c r="L365" s="94"/>
      <c r="M365" s="97"/>
      <c r="N365" s="61"/>
      <c r="O365" s="154">
        <f t="shared" si="30"/>
        <v>0</v>
      </c>
      <c r="P365" s="155">
        <f t="shared" si="31"/>
        <v>0</v>
      </c>
      <c r="Q365" s="3"/>
      <c r="R365" s="3"/>
      <c r="S365" s="3"/>
    </row>
    <row r="366" spans="1:19" ht="53.25" customHeight="1" thickBot="1">
      <c r="A366" s="169"/>
      <c r="B366" s="177" t="s">
        <v>2</v>
      </c>
      <c r="C366" s="18" t="s">
        <v>26</v>
      </c>
      <c r="D366" s="66">
        <f aca="true" t="shared" si="38" ref="D366:J366">D368+D369</f>
        <v>7426.200000000001</v>
      </c>
      <c r="E366" s="66">
        <f t="shared" si="38"/>
        <v>7426.200000000001</v>
      </c>
      <c r="F366" s="66">
        <f t="shared" si="38"/>
        <v>1901.7000000000003</v>
      </c>
      <c r="G366" s="66">
        <f t="shared" si="38"/>
        <v>1901.7000000000003</v>
      </c>
      <c r="H366" s="66">
        <f t="shared" si="38"/>
        <v>2089.9</v>
      </c>
      <c r="I366" s="66">
        <f t="shared" si="38"/>
        <v>0</v>
      </c>
      <c r="J366" s="65">
        <f t="shared" si="38"/>
        <v>1510</v>
      </c>
      <c r="K366" s="65">
        <f>K368+K369</f>
        <v>0</v>
      </c>
      <c r="L366" s="65">
        <f>L368+L369</f>
        <v>1924.6</v>
      </c>
      <c r="M366" s="65">
        <f>M368+M369</f>
        <v>0</v>
      </c>
      <c r="N366" s="50">
        <f>(G366+I366+K366+M366)*100/D366</f>
        <v>25.60798254827503</v>
      </c>
      <c r="O366" s="154">
        <f aca="true" t="shared" si="39" ref="O366:O374">F366+H366+J366+L366</f>
        <v>7426.200000000001</v>
      </c>
      <c r="P366" s="155">
        <f aca="true" t="shared" si="40" ref="P366:P374">G366+I366+K366+M366</f>
        <v>1901.7000000000003</v>
      </c>
      <c r="Q366" s="3"/>
      <c r="R366" s="3"/>
      <c r="S366" s="3"/>
    </row>
    <row r="367" spans="1:19" ht="20.25" customHeight="1" thickBot="1">
      <c r="A367" s="169"/>
      <c r="B367" s="178"/>
      <c r="C367" s="18" t="s">
        <v>31</v>
      </c>
      <c r="D367" s="68"/>
      <c r="E367" s="68"/>
      <c r="F367" s="68"/>
      <c r="G367" s="68"/>
      <c r="H367" s="68"/>
      <c r="I367" s="68"/>
      <c r="J367" s="69"/>
      <c r="K367" s="69"/>
      <c r="L367" s="69"/>
      <c r="M367" s="65"/>
      <c r="N367" s="50"/>
      <c r="O367" s="154">
        <f t="shared" si="39"/>
        <v>0</v>
      </c>
      <c r="P367" s="155">
        <f t="shared" si="40"/>
        <v>0</v>
      </c>
      <c r="Q367" s="3"/>
      <c r="R367" s="3"/>
      <c r="S367" s="3"/>
    </row>
    <row r="368" spans="1:19" ht="15.75" customHeight="1" thickBot="1">
      <c r="A368" s="169"/>
      <c r="B368" s="178"/>
      <c r="C368" s="18" t="s">
        <v>32</v>
      </c>
      <c r="D368" s="66">
        <f aca="true" t="shared" si="41" ref="D368:M368">D336+D356</f>
        <v>6926.200000000001</v>
      </c>
      <c r="E368" s="66">
        <f t="shared" si="41"/>
        <v>6926.200000000001</v>
      </c>
      <c r="F368" s="66">
        <f t="shared" si="41"/>
        <v>1901.7000000000003</v>
      </c>
      <c r="G368" s="66">
        <f t="shared" si="41"/>
        <v>1901.7000000000003</v>
      </c>
      <c r="H368" s="66">
        <f t="shared" si="41"/>
        <v>1589.9</v>
      </c>
      <c r="I368" s="66">
        <f t="shared" si="41"/>
        <v>0</v>
      </c>
      <c r="J368" s="65">
        <f t="shared" si="41"/>
        <v>1510</v>
      </c>
      <c r="K368" s="65">
        <f t="shared" si="41"/>
        <v>0</v>
      </c>
      <c r="L368" s="65">
        <f t="shared" si="41"/>
        <v>1924.6</v>
      </c>
      <c r="M368" s="65">
        <f t="shared" si="41"/>
        <v>0</v>
      </c>
      <c r="N368" s="50"/>
      <c r="O368" s="154">
        <f t="shared" si="39"/>
        <v>6926.200000000001</v>
      </c>
      <c r="P368" s="155">
        <f t="shared" si="40"/>
        <v>1901.7000000000003</v>
      </c>
      <c r="Q368" s="3"/>
      <c r="R368" s="3"/>
      <c r="S368" s="3"/>
    </row>
    <row r="369" spans="1:19" ht="15.75" customHeight="1">
      <c r="A369" s="169"/>
      <c r="B369" s="178"/>
      <c r="C369" s="20" t="s">
        <v>33</v>
      </c>
      <c r="D369" s="125">
        <f aca="true" t="shared" si="42" ref="D369:I369">D337</f>
        <v>500</v>
      </c>
      <c r="E369" s="125">
        <f t="shared" si="42"/>
        <v>500</v>
      </c>
      <c r="F369" s="125">
        <f t="shared" si="42"/>
        <v>0</v>
      </c>
      <c r="G369" s="125">
        <f t="shared" si="42"/>
        <v>0</v>
      </c>
      <c r="H369" s="125">
        <f t="shared" si="42"/>
        <v>500</v>
      </c>
      <c r="I369" s="125">
        <f t="shared" si="42"/>
        <v>0</v>
      </c>
      <c r="J369" s="100"/>
      <c r="K369" s="100"/>
      <c r="L369" s="100"/>
      <c r="M369" s="100"/>
      <c r="N369" s="50"/>
      <c r="O369" s="154">
        <f t="shared" si="39"/>
        <v>500</v>
      </c>
      <c r="P369" s="155">
        <f t="shared" si="40"/>
        <v>0</v>
      </c>
      <c r="Q369" s="3"/>
      <c r="R369" s="3"/>
      <c r="S369" s="3"/>
    </row>
    <row r="370" spans="1:19" ht="18.75" customHeight="1">
      <c r="A370" s="169"/>
      <c r="B370" s="199" t="s">
        <v>4</v>
      </c>
      <c r="C370" s="49" t="s">
        <v>26</v>
      </c>
      <c r="D370" s="134">
        <f>D372+D373+D374</f>
        <v>25911.699999999997</v>
      </c>
      <c r="E370" s="135">
        <f>E372+E373+E374</f>
        <v>25911.699999999997</v>
      </c>
      <c r="F370" s="135">
        <f aca="true" t="shared" si="43" ref="F370:M370">F372+F373+F374</f>
        <v>4181.710000000001</v>
      </c>
      <c r="G370" s="135">
        <f t="shared" si="43"/>
        <v>4181.710000000001</v>
      </c>
      <c r="H370" s="135">
        <f t="shared" si="43"/>
        <v>7476.49</v>
      </c>
      <c r="I370" s="135">
        <f t="shared" si="43"/>
        <v>0</v>
      </c>
      <c r="J370" s="135">
        <f t="shared" si="43"/>
        <v>7510.400000000001</v>
      </c>
      <c r="K370" s="136">
        <f t="shared" si="43"/>
        <v>0</v>
      </c>
      <c r="L370" s="136">
        <f>L372+L373+L374</f>
        <v>6743.1</v>
      </c>
      <c r="M370" s="136">
        <f t="shared" si="43"/>
        <v>0</v>
      </c>
      <c r="N370" s="57"/>
      <c r="O370" s="154">
        <f>F370+H370+J370+L370</f>
        <v>25911.700000000004</v>
      </c>
      <c r="P370" s="155">
        <f t="shared" si="40"/>
        <v>4181.710000000001</v>
      </c>
      <c r="Q370" s="3"/>
      <c r="R370" s="3"/>
      <c r="S370" s="3"/>
    </row>
    <row r="371" spans="1:19" ht="18.75" customHeight="1">
      <c r="A371" s="169"/>
      <c r="B371" s="200"/>
      <c r="C371" s="41" t="s">
        <v>31</v>
      </c>
      <c r="D371" s="129"/>
      <c r="E371" s="137"/>
      <c r="F371" s="137"/>
      <c r="G371" s="137"/>
      <c r="H371" s="108"/>
      <c r="I371" s="108"/>
      <c r="J371" s="138"/>
      <c r="K371" s="139"/>
      <c r="L371" s="139"/>
      <c r="M371" s="84"/>
      <c r="N371" s="78"/>
      <c r="O371" s="154">
        <f t="shared" si="39"/>
        <v>0</v>
      </c>
      <c r="P371" s="155">
        <f t="shared" si="40"/>
        <v>0</v>
      </c>
      <c r="Q371" s="3"/>
      <c r="R371" s="3"/>
      <c r="S371" s="3"/>
    </row>
    <row r="372" spans="1:19" ht="15.75" customHeight="1">
      <c r="A372" s="169"/>
      <c r="B372" s="200"/>
      <c r="C372" s="41" t="s">
        <v>32</v>
      </c>
      <c r="D372" s="129">
        <f aca="true" t="shared" si="44" ref="D372:M372">D47+D54+D151+D179+D228+D244+D260+D331+D368</f>
        <v>24964.399999999998</v>
      </c>
      <c r="E372" s="129">
        <f t="shared" si="44"/>
        <v>24964.399999999998</v>
      </c>
      <c r="F372" s="129">
        <f t="shared" si="44"/>
        <v>4131.710000000001</v>
      </c>
      <c r="G372" s="129">
        <f t="shared" si="44"/>
        <v>4131.710000000001</v>
      </c>
      <c r="H372" s="129">
        <f>H47+H54+H151+H179+H228+H244+H260+H331+H368</f>
        <v>6827.389999999999</v>
      </c>
      <c r="I372" s="129">
        <f t="shared" si="44"/>
        <v>0</v>
      </c>
      <c r="J372" s="84">
        <f>J47+J54+J151+J179+J228+J244+J260+J331+J368</f>
        <v>7386.3</v>
      </c>
      <c r="K372" s="84">
        <f t="shared" si="44"/>
        <v>0</v>
      </c>
      <c r="L372" s="84">
        <f>L47+L54+L151+L179+L228+L244+L260+L331+L368</f>
        <v>6619</v>
      </c>
      <c r="M372" s="84">
        <f t="shared" si="44"/>
        <v>0</v>
      </c>
      <c r="N372" s="5"/>
      <c r="O372" s="152">
        <f>F372+H372+J372+L372</f>
        <v>24964.4</v>
      </c>
      <c r="P372" s="155">
        <f t="shared" si="40"/>
        <v>4131.710000000001</v>
      </c>
      <c r="Q372" s="3"/>
      <c r="R372" s="3"/>
      <c r="S372" s="3"/>
    </row>
    <row r="373" spans="1:19" ht="15.75" customHeight="1">
      <c r="A373" s="169"/>
      <c r="B373" s="200"/>
      <c r="C373" s="41" t="s">
        <v>33</v>
      </c>
      <c r="D373" s="129">
        <f aca="true" t="shared" si="45" ref="D373:M373">D181+D369</f>
        <v>500</v>
      </c>
      <c r="E373" s="129">
        <f t="shared" si="45"/>
        <v>500</v>
      </c>
      <c r="F373" s="129">
        <f t="shared" si="45"/>
        <v>0</v>
      </c>
      <c r="G373" s="129">
        <f t="shared" si="45"/>
        <v>0</v>
      </c>
      <c r="H373" s="129">
        <f t="shared" si="45"/>
        <v>500</v>
      </c>
      <c r="I373" s="129">
        <f t="shared" si="45"/>
        <v>0</v>
      </c>
      <c r="J373" s="84">
        <f t="shared" si="45"/>
        <v>0</v>
      </c>
      <c r="K373" s="84">
        <f t="shared" si="45"/>
        <v>0</v>
      </c>
      <c r="L373" s="84">
        <f t="shared" si="45"/>
        <v>0</v>
      </c>
      <c r="M373" s="84">
        <f t="shared" si="45"/>
        <v>0</v>
      </c>
      <c r="N373" s="5"/>
      <c r="O373" s="154">
        <f t="shared" si="39"/>
        <v>500</v>
      </c>
      <c r="P373" s="155">
        <f t="shared" si="40"/>
        <v>0</v>
      </c>
      <c r="Q373" s="3"/>
      <c r="R373" s="3"/>
      <c r="S373" s="3"/>
    </row>
    <row r="374" spans="1:19" ht="13.5" customHeight="1">
      <c r="A374" s="169"/>
      <c r="B374" s="201"/>
      <c r="C374" s="41" t="s">
        <v>62</v>
      </c>
      <c r="D374" s="129">
        <f aca="true" t="shared" si="46" ref="D374:M374">D152+D332</f>
        <v>447.3</v>
      </c>
      <c r="E374" s="129">
        <f t="shared" si="46"/>
        <v>447.3</v>
      </c>
      <c r="F374" s="129">
        <f t="shared" si="46"/>
        <v>50</v>
      </c>
      <c r="G374" s="129">
        <f t="shared" si="46"/>
        <v>50</v>
      </c>
      <c r="H374" s="129">
        <f t="shared" si="46"/>
        <v>149.1</v>
      </c>
      <c r="I374" s="129">
        <f t="shared" si="46"/>
        <v>0</v>
      </c>
      <c r="J374" s="84">
        <f t="shared" si="46"/>
        <v>124.1</v>
      </c>
      <c r="K374" s="84">
        <f t="shared" si="46"/>
        <v>0</v>
      </c>
      <c r="L374" s="84">
        <f t="shared" si="46"/>
        <v>124.1</v>
      </c>
      <c r="M374" s="84">
        <f t="shared" si="46"/>
        <v>0</v>
      </c>
      <c r="N374" s="5"/>
      <c r="O374" s="154">
        <f t="shared" si="39"/>
        <v>447.29999999999995</v>
      </c>
      <c r="P374" s="155">
        <f t="shared" si="40"/>
        <v>50</v>
      </c>
      <c r="Q374" s="3"/>
      <c r="R374" s="3"/>
      <c r="S374" s="3"/>
    </row>
    <row r="375" spans="1:19" ht="16.5" customHeight="1">
      <c r="A375" s="169"/>
      <c r="C375" s="106"/>
      <c r="D375" s="104"/>
      <c r="E375" s="104"/>
      <c r="F375" s="104"/>
      <c r="G375" s="104"/>
      <c r="H375" s="104"/>
      <c r="I375" s="104"/>
      <c r="J375" s="105"/>
      <c r="K375" s="105"/>
      <c r="L375" s="105"/>
      <c r="M375" s="105"/>
      <c r="N375" s="105"/>
      <c r="O375" s="3"/>
      <c r="P375" s="3"/>
      <c r="Q375" s="3"/>
      <c r="R375" s="3"/>
      <c r="S375" s="3"/>
    </row>
    <row r="376" spans="1:19" ht="16.5" customHeight="1">
      <c r="A376" s="169"/>
      <c r="C376" s="88"/>
      <c r="D376" s="202"/>
      <c r="E376" s="203"/>
      <c r="F376" s="203"/>
      <c r="G376" s="33"/>
      <c r="I376" s="34"/>
      <c r="M376" s="3"/>
      <c r="N376" s="34"/>
      <c r="O376" s="3"/>
      <c r="P376" s="3"/>
      <c r="Q376" s="3"/>
      <c r="R376" s="3"/>
      <c r="S376" s="3"/>
    </row>
    <row r="377" spans="1:19" ht="27.75" customHeight="1">
      <c r="A377" s="169"/>
      <c r="B377" s="29" t="s">
        <v>29</v>
      </c>
      <c r="D377" s="204" t="s">
        <v>89</v>
      </c>
      <c r="E377" s="205"/>
      <c r="F377" s="205"/>
      <c r="G377" s="205"/>
      <c r="H377" s="205"/>
      <c r="I377" s="205"/>
      <c r="J377" s="205"/>
      <c r="M377" s="3"/>
      <c r="N377" s="34"/>
      <c r="O377" s="3"/>
      <c r="P377" s="3"/>
      <c r="Q377" s="3"/>
      <c r="R377" s="3"/>
      <c r="S377" s="3"/>
    </row>
    <row r="378" spans="1:19" ht="16.5" customHeight="1">
      <c r="A378" s="170"/>
      <c r="C378" s="4"/>
      <c r="G378" s="33"/>
      <c r="I378" s="34"/>
      <c r="M378" s="3"/>
      <c r="N378" s="34"/>
      <c r="O378" s="3"/>
      <c r="P378" s="3"/>
      <c r="Q378" s="3"/>
      <c r="R378" s="3"/>
      <c r="S378" s="3"/>
    </row>
    <row r="379" spans="1:19" ht="16.5" customHeight="1">
      <c r="A379" s="89"/>
      <c r="B379" s="103"/>
      <c r="G379" s="33"/>
      <c r="I379" s="34"/>
      <c r="M379" s="3"/>
      <c r="N379" s="34"/>
      <c r="O379" s="105"/>
      <c r="P379" s="105"/>
      <c r="Q379" s="3"/>
      <c r="R379" s="3"/>
      <c r="S379" s="3"/>
    </row>
    <row r="380" spans="1:19" ht="17.25" customHeight="1">
      <c r="A380" s="169"/>
      <c r="B380" s="3"/>
      <c r="P380" s="3"/>
      <c r="Q380" s="3"/>
      <c r="R380" s="3"/>
      <c r="S380" s="3"/>
    </row>
    <row r="381" spans="1:19" ht="24" customHeight="1">
      <c r="A381" s="169"/>
      <c r="P381" s="3"/>
      <c r="Q381" s="3"/>
      <c r="R381" s="3"/>
      <c r="S381" s="3"/>
    </row>
    <row r="382" spans="1:19" ht="18.75" customHeight="1">
      <c r="A382" s="169"/>
      <c r="B382" s="87"/>
      <c r="P382" s="3"/>
      <c r="Q382" s="3"/>
      <c r="R382" s="3"/>
      <c r="S382" s="3"/>
    </row>
    <row r="383" spans="1:19" ht="48.75" customHeight="1">
      <c r="A383" s="169"/>
      <c r="B383" s="3"/>
      <c r="P383" s="3"/>
      <c r="Q383" s="3"/>
      <c r="R383" s="3"/>
      <c r="S383" s="3"/>
    </row>
    <row r="384" spans="1:19" ht="17.25" customHeight="1">
      <c r="A384" s="169"/>
      <c r="B384" s="3"/>
      <c r="Q384" s="3"/>
      <c r="R384" s="3"/>
      <c r="S384" s="3"/>
    </row>
    <row r="385" spans="1:19" ht="21" customHeight="1">
      <c r="A385" s="169"/>
      <c r="Q385" s="3"/>
      <c r="R385" s="3"/>
      <c r="S385" s="3"/>
    </row>
    <row r="386" spans="1:19" ht="21.75" customHeight="1">
      <c r="A386" s="169"/>
      <c r="B386" s="31" t="s">
        <v>67</v>
      </c>
      <c r="Q386" s="3"/>
      <c r="R386" s="3"/>
      <c r="S386" s="3"/>
    </row>
    <row r="387" spans="1:19" ht="47.25" customHeight="1">
      <c r="A387" s="25"/>
      <c r="B387" s="31" t="s">
        <v>27</v>
      </c>
      <c r="Q387" s="3"/>
      <c r="R387" s="3"/>
      <c r="S387" s="3"/>
    </row>
    <row r="388" spans="1:19" ht="17.25" customHeight="1">
      <c r="A388" s="25"/>
      <c r="Q388" s="3"/>
      <c r="R388" s="3"/>
      <c r="S388" s="3"/>
    </row>
    <row r="389" spans="1:19" ht="21" customHeight="1">
      <c r="A389" s="25"/>
      <c r="B389" s="31"/>
      <c r="Q389" s="3"/>
      <c r="R389" s="3"/>
      <c r="S389" s="3"/>
    </row>
    <row r="390" spans="1:19" ht="21.75" customHeight="1">
      <c r="A390" s="25"/>
      <c r="B390" s="31"/>
      <c r="Q390" s="3"/>
      <c r="R390" s="3"/>
      <c r="S390" s="3"/>
    </row>
    <row r="391" spans="1:19" ht="21" customHeight="1">
      <c r="A391" s="25"/>
      <c r="Q391" s="3"/>
      <c r="R391" s="3"/>
      <c r="S391" s="3"/>
    </row>
    <row r="392" spans="1:19" ht="17.25" customHeight="1">
      <c r="A392" s="25"/>
      <c r="Q392" s="3"/>
      <c r="R392" s="3"/>
      <c r="S392" s="3"/>
    </row>
    <row r="393" spans="1:19" ht="21" customHeight="1">
      <c r="A393" s="25"/>
      <c r="Q393" s="3"/>
      <c r="R393" s="3"/>
      <c r="S393" s="3"/>
    </row>
    <row r="394" spans="1:19" ht="21.75" customHeight="1">
      <c r="A394" s="25"/>
      <c r="Q394" s="3"/>
      <c r="R394" s="3"/>
      <c r="S394" s="3"/>
    </row>
    <row r="395" spans="1:19" ht="50.25" customHeight="1">
      <c r="A395" s="25"/>
      <c r="Q395" s="3"/>
      <c r="R395" s="3"/>
      <c r="S395" s="3"/>
    </row>
    <row r="396" spans="1:19" ht="15" customHeight="1">
      <c r="A396" s="25"/>
      <c r="Q396" s="3"/>
      <c r="R396" s="3"/>
      <c r="S396" s="3"/>
    </row>
    <row r="397" spans="1:19" ht="16.5" customHeight="1">
      <c r="A397" s="25"/>
      <c r="Q397" s="3"/>
      <c r="R397" s="3"/>
      <c r="S397" s="3"/>
    </row>
    <row r="398" spans="1:19" ht="18" customHeight="1">
      <c r="A398" s="25"/>
      <c r="Q398" s="3"/>
      <c r="R398" s="3"/>
      <c r="S398" s="3"/>
    </row>
    <row r="399" spans="1:19" ht="129" customHeight="1">
      <c r="A399" s="25"/>
      <c r="Q399" s="3"/>
      <c r="R399" s="3"/>
      <c r="S399" s="3"/>
    </row>
    <row r="400" spans="1:19" ht="15" customHeight="1">
      <c r="A400" s="25"/>
      <c r="Q400" s="3"/>
      <c r="R400" s="3"/>
      <c r="S400" s="3"/>
    </row>
    <row r="401" spans="1:19" ht="16.5" customHeight="1">
      <c r="A401" s="25"/>
      <c r="Q401" s="3"/>
      <c r="R401" s="3"/>
      <c r="S401" s="3"/>
    </row>
    <row r="402" spans="1:19" ht="18" customHeight="1">
      <c r="A402" s="25"/>
      <c r="Q402" s="3"/>
      <c r="R402" s="3"/>
      <c r="S402" s="3"/>
    </row>
    <row r="403" spans="1:19" ht="51" customHeight="1">
      <c r="A403" s="25"/>
      <c r="Q403" s="3"/>
      <c r="R403" s="3"/>
      <c r="S403" s="3"/>
    </row>
    <row r="404" spans="1:19" ht="15" customHeight="1">
      <c r="A404" s="25"/>
      <c r="Q404" s="3"/>
      <c r="R404" s="3"/>
      <c r="S404" s="3"/>
    </row>
    <row r="405" spans="1:19" ht="16.5" customHeight="1">
      <c r="A405" s="25"/>
      <c r="Q405" s="3"/>
      <c r="R405" s="3"/>
      <c r="S405" s="3"/>
    </row>
    <row r="406" spans="1:19" ht="16.5" customHeight="1">
      <c r="A406" s="45"/>
      <c r="Q406" s="3"/>
      <c r="R406" s="3"/>
      <c r="S406" s="3"/>
    </row>
    <row r="407" spans="1:19" ht="50.25" customHeight="1" hidden="1">
      <c r="A407" s="45"/>
      <c r="Q407" s="3"/>
      <c r="R407" s="3"/>
      <c r="S407" s="3"/>
    </row>
    <row r="408" spans="1:19" ht="15" customHeight="1">
      <c r="A408" s="45"/>
      <c r="Q408" s="3"/>
      <c r="R408" s="3"/>
      <c r="S408" s="3"/>
    </row>
    <row r="409" spans="1:19" ht="16.5" customHeight="1">
      <c r="A409" s="45"/>
      <c r="Q409" s="3"/>
      <c r="R409" s="3"/>
      <c r="S409" s="3"/>
    </row>
    <row r="410" spans="1:19" ht="18" customHeight="1">
      <c r="A410" s="45"/>
      <c r="Q410" s="3"/>
      <c r="R410" s="3"/>
      <c r="S410" s="3"/>
    </row>
    <row r="411" spans="1:19" ht="51" customHeight="1">
      <c r="A411" s="45"/>
      <c r="Q411" s="3"/>
      <c r="R411" s="3"/>
      <c r="S411" s="3"/>
    </row>
    <row r="412" spans="1:19" ht="34.5" customHeight="1">
      <c r="A412" s="45"/>
      <c r="Q412" s="3"/>
      <c r="R412" s="3"/>
      <c r="S412" s="3"/>
    </row>
    <row r="413" spans="1:19" ht="16.5" customHeight="1">
      <c r="A413" s="45"/>
      <c r="Q413" s="3"/>
      <c r="R413" s="3"/>
      <c r="S413" s="3"/>
    </row>
    <row r="414" spans="1:19" ht="18" customHeight="1">
      <c r="A414" s="45"/>
      <c r="Q414" s="3"/>
      <c r="R414" s="3"/>
      <c r="S414" s="3"/>
    </row>
    <row r="415" spans="1:19" ht="30" customHeight="1">
      <c r="A415" s="45"/>
      <c r="Q415" s="3"/>
      <c r="R415" s="3"/>
      <c r="S415" s="3"/>
    </row>
    <row r="416" spans="1:19" ht="15" customHeight="1">
      <c r="A416" s="45"/>
      <c r="Q416" s="3"/>
      <c r="R416" s="3"/>
      <c r="S416" s="3"/>
    </row>
    <row r="417" spans="1:19" ht="16.5" customHeight="1">
      <c r="A417" s="45"/>
      <c r="Q417" s="3"/>
      <c r="R417" s="3"/>
      <c r="S417" s="3"/>
    </row>
    <row r="418" spans="1:19" ht="16.5" customHeight="1">
      <c r="A418" s="45"/>
      <c r="Q418" s="3"/>
      <c r="R418" s="3"/>
      <c r="S418" s="3"/>
    </row>
    <row r="419" spans="1:19" ht="18" customHeight="1">
      <c r="A419" s="45"/>
      <c r="Q419" s="3"/>
      <c r="R419" s="3"/>
      <c r="S419" s="3"/>
    </row>
    <row r="420" spans="1:19" ht="15.75" customHeight="1">
      <c r="A420" s="168"/>
      <c r="Q420" s="3"/>
      <c r="R420" s="3"/>
      <c r="S420" s="3"/>
    </row>
    <row r="421" spans="1:19" ht="16.5" customHeight="1">
      <c r="A421" s="169"/>
      <c r="Q421" s="3"/>
      <c r="R421" s="3"/>
      <c r="S421" s="3"/>
    </row>
    <row r="422" spans="1:19" ht="16.5" customHeight="1">
      <c r="A422" s="169"/>
      <c r="Q422" s="3"/>
      <c r="R422" s="3"/>
      <c r="S422" s="3"/>
    </row>
    <row r="423" spans="1:19" ht="16.5" customHeight="1">
      <c r="A423" s="169"/>
      <c r="Q423" s="3"/>
      <c r="R423" s="3"/>
      <c r="S423" s="3"/>
    </row>
    <row r="424" spans="1:19" ht="15.75" customHeight="1">
      <c r="A424" s="37"/>
      <c r="Q424" s="3"/>
      <c r="R424" s="3"/>
      <c r="S424" s="3"/>
    </row>
    <row r="425" spans="1:19" ht="16.5" customHeight="1">
      <c r="A425" s="37"/>
      <c r="Q425" s="3"/>
      <c r="R425" s="3"/>
      <c r="S425" s="3"/>
    </row>
    <row r="426" spans="1:19" ht="16.5" customHeight="1">
      <c r="A426" s="37"/>
      <c r="Q426" s="3"/>
      <c r="R426" s="3"/>
      <c r="S426" s="3"/>
    </row>
    <row r="427" spans="1:19" ht="21.75" customHeight="1">
      <c r="A427" s="37"/>
      <c r="Q427" s="3"/>
      <c r="R427" s="3"/>
      <c r="S427" s="3"/>
    </row>
    <row r="428" spans="1:19" ht="16.5" customHeight="1">
      <c r="A428" s="37"/>
      <c r="Q428" s="3"/>
      <c r="R428" s="3"/>
      <c r="S428" s="3"/>
    </row>
    <row r="429" spans="1:19" ht="16.5" customHeight="1">
      <c r="A429" s="37"/>
      <c r="Q429" s="3"/>
      <c r="R429" s="3"/>
      <c r="S429" s="3"/>
    </row>
    <row r="430" spans="1:19" ht="16.5" customHeight="1">
      <c r="A430" s="37"/>
      <c r="Q430" s="3"/>
      <c r="R430" s="3"/>
      <c r="S430" s="3"/>
    </row>
    <row r="431" spans="1:19" ht="2.25" customHeight="1">
      <c r="A431" s="37"/>
      <c r="Q431" s="3"/>
      <c r="R431" s="3"/>
      <c r="S431" s="3"/>
    </row>
    <row r="432" spans="17:19" ht="15" customHeight="1">
      <c r="Q432" s="3"/>
      <c r="R432" s="3"/>
      <c r="S432" s="3"/>
    </row>
    <row r="433" spans="17:19" ht="16.5" customHeight="1">
      <c r="Q433" s="3"/>
      <c r="R433" s="3"/>
      <c r="S433" s="3"/>
    </row>
    <row r="434" spans="17:19" ht="16.5" customHeight="1">
      <c r="Q434" s="3"/>
      <c r="R434" s="3"/>
      <c r="S434" s="3"/>
    </row>
    <row r="435" spans="17:19" ht="16.5" customHeight="1">
      <c r="Q435" s="3"/>
      <c r="R435" s="3"/>
      <c r="S435" s="3"/>
    </row>
    <row r="436" spans="17:19" ht="16.5" customHeight="1" thickBot="1">
      <c r="Q436" s="3"/>
      <c r="R436" s="3"/>
      <c r="S436" s="3"/>
    </row>
    <row r="437" spans="1:16" s="1" customFormat="1" ht="19.5" customHeight="1">
      <c r="A437" s="194"/>
      <c r="B437" s="30"/>
      <c r="C437" s="3"/>
      <c r="D437" s="3"/>
      <c r="E437" s="3"/>
      <c r="F437" s="3"/>
      <c r="G437" s="3"/>
      <c r="H437" s="33"/>
      <c r="I437" s="33"/>
      <c r="J437" s="34"/>
      <c r="K437" s="34"/>
      <c r="L437" s="34"/>
      <c r="M437" s="34"/>
      <c r="N437" s="3"/>
      <c r="O437" s="34"/>
      <c r="P437" s="34"/>
    </row>
    <row r="438" spans="1:19" ht="15" customHeight="1">
      <c r="A438" s="195"/>
      <c r="Q438" s="3"/>
      <c r="R438" s="3"/>
      <c r="S438" s="3"/>
    </row>
    <row r="439" spans="1:19" ht="15" customHeight="1">
      <c r="A439" s="195"/>
      <c r="Q439" s="3"/>
      <c r="R439" s="3"/>
      <c r="S439" s="3"/>
    </row>
    <row r="440" spans="1:19" ht="13.5" thickBot="1">
      <c r="A440" s="196"/>
      <c r="Q440" s="3"/>
      <c r="R440" s="3"/>
      <c r="S440" s="3"/>
    </row>
    <row r="441" spans="1:19" ht="15" customHeight="1">
      <c r="A441" s="8"/>
      <c r="Q441" s="3"/>
      <c r="R441" s="3"/>
      <c r="S441" s="3"/>
    </row>
    <row r="442" spans="17:19" ht="21" customHeight="1">
      <c r="Q442" s="3"/>
      <c r="R442" s="3"/>
      <c r="S442" s="3"/>
    </row>
    <row r="443" spans="1:16" s="4" customFormat="1" ht="18.75" customHeight="1">
      <c r="A443" s="10"/>
      <c r="B443" s="30"/>
      <c r="C443" s="3"/>
      <c r="D443" s="3"/>
      <c r="E443" s="3"/>
      <c r="F443" s="3"/>
      <c r="G443" s="3"/>
      <c r="H443" s="33"/>
      <c r="I443" s="33"/>
      <c r="J443" s="34"/>
      <c r="K443" s="34"/>
      <c r="L443" s="34"/>
      <c r="M443" s="34"/>
      <c r="N443" s="3"/>
      <c r="O443" s="34"/>
      <c r="P443" s="34"/>
    </row>
    <row r="444" spans="17:19" ht="18.75" customHeight="1">
      <c r="Q444" s="3"/>
      <c r="R444" s="3"/>
      <c r="S444" s="3"/>
    </row>
  </sheetData>
  <sheetProtection/>
  <mergeCells count="52">
    <mergeCell ref="B370:B374"/>
    <mergeCell ref="B230:B241"/>
    <mergeCell ref="D376:F376"/>
    <mergeCell ref="D377:J377"/>
    <mergeCell ref="B258:B261"/>
    <mergeCell ref="B242:B245"/>
    <mergeCell ref="B329:B333"/>
    <mergeCell ref="B366:B369"/>
    <mergeCell ref="B246:B257"/>
    <mergeCell ref="B262:B328"/>
    <mergeCell ref="B334:B365"/>
    <mergeCell ref="A57:A60"/>
    <mergeCell ref="B149:B152"/>
    <mergeCell ref="B226:B229"/>
    <mergeCell ref="A183:A187"/>
    <mergeCell ref="B56:B148"/>
    <mergeCell ref="B153:B176"/>
    <mergeCell ref="A437:A440"/>
    <mergeCell ref="A380:A386"/>
    <mergeCell ref="A420:A423"/>
    <mergeCell ref="A266:A269"/>
    <mergeCell ref="A218:A221"/>
    <mergeCell ref="A298:A378"/>
    <mergeCell ref="A294:A297"/>
    <mergeCell ref="N4:N6"/>
    <mergeCell ref="F4:M4"/>
    <mergeCell ref="H5:I5"/>
    <mergeCell ref="J5:K5"/>
    <mergeCell ref="L5:M5"/>
    <mergeCell ref="B4:B6"/>
    <mergeCell ref="C4:C6"/>
    <mergeCell ref="D4:D6"/>
    <mergeCell ref="E4:E6"/>
    <mergeCell ref="B45:B48"/>
    <mergeCell ref="B8:G8"/>
    <mergeCell ref="B9:B44"/>
    <mergeCell ref="O4:P5"/>
    <mergeCell ref="B1:N1"/>
    <mergeCell ref="A270:A274"/>
    <mergeCell ref="A282:A289"/>
    <mergeCell ref="A278:A281"/>
    <mergeCell ref="A4:A6"/>
    <mergeCell ref="A222:A265"/>
    <mergeCell ref="A53:A56"/>
    <mergeCell ref="A9:A48"/>
    <mergeCell ref="A49:A52"/>
    <mergeCell ref="F5:G5"/>
    <mergeCell ref="A61:A121"/>
    <mergeCell ref="A161:A173"/>
    <mergeCell ref="B52:B55"/>
    <mergeCell ref="A154:A157"/>
    <mergeCell ref="A214:A217"/>
  </mergeCells>
  <printOptions/>
  <pageMargins left="0.15748031496062992" right="0" top="0.2755905511811024" bottom="0.1968503937007874" header="0.2755905511811024" footer="0.1968503937007874"/>
  <pageSetup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2019-04-25T05:58:30Z</dcterms:modified>
  <cp:category/>
  <cp:version/>
  <cp:contentType/>
  <cp:contentStatus/>
</cp:coreProperties>
</file>